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ilvio.galeano\Downloads\"/>
    </mc:Choice>
  </mc:AlternateContent>
  <xr:revisionPtr revIDLastSave="0" documentId="13_ncr:1_{CA011078-F9A6-4E66-84C5-50759B8454BD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1st proposal" sheetId="26" r:id="rId1"/>
    <sheet name="2nd proposal" sheetId="33" r:id="rId2"/>
    <sheet name="3rd proposal" sheetId="35" r:id="rId3"/>
    <sheet name="4th proposal" sheetId="34" r:id="rId4"/>
    <sheet name="Overall view" sheetId="5" r:id="rId5"/>
  </sheets>
  <definedNames>
    <definedName name="_xlnm.Print_Area" localSheetId="0">'1st proposal'!$A$1:$S$84</definedName>
    <definedName name="_xlnm.Print_Area" localSheetId="1">'2nd proposal'!$A$1:$S$84</definedName>
    <definedName name="_xlnm.Print_Area" localSheetId="2">'3rd proposal'!$A$1:$S$84</definedName>
    <definedName name="_xlnm.Print_Area" localSheetId="3">'4th proposal'!$A$1:$S$84</definedName>
    <definedName name="solver_eng" localSheetId="4" hidden="1">1</definedName>
    <definedName name="solver_neg" localSheetId="4" hidden="1">1</definedName>
    <definedName name="solver_num" localSheetId="4" hidden="1">0</definedName>
    <definedName name="solver_opt" localSheetId="4" hidden="1">'Overall view'!$M$6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33" l="1"/>
  <c r="Q35" i="35"/>
  <c r="Q28" i="34"/>
  <c r="P35" i="34"/>
  <c r="P51" i="34" s="1"/>
  <c r="O35" i="34"/>
  <c r="Q35" i="34" s="1"/>
  <c r="P35" i="35"/>
  <c r="O35" i="35"/>
  <c r="P35" i="33"/>
  <c r="O35" i="33"/>
  <c r="P46" i="34"/>
  <c r="P45" i="34"/>
  <c r="O45" i="34"/>
  <c r="Q45" i="34" s="1"/>
  <c r="P44" i="34"/>
  <c r="O44" i="34"/>
  <c r="Q44" i="34" s="1"/>
  <c r="P43" i="34"/>
  <c r="O43" i="34"/>
  <c r="Q43" i="34" s="1"/>
  <c r="Q42" i="34"/>
  <c r="P42" i="34"/>
  <c r="O42" i="34"/>
  <c r="P41" i="34"/>
  <c r="O41" i="34"/>
  <c r="Q41" i="34" s="1"/>
  <c r="P40" i="34"/>
  <c r="O40" i="34"/>
  <c r="P46" i="35"/>
  <c r="P45" i="35"/>
  <c r="O45" i="35"/>
  <c r="Q45" i="35" s="1"/>
  <c r="P44" i="35"/>
  <c r="O44" i="35"/>
  <c r="Q44" i="35" s="1"/>
  <c r="P43" i="35"/>
  <c r="O43" i="35"/>
  <c r="Q43" i="35" s="1"/>
  <c r="Q42" i="35"/>
  <c r="P42" i="35"/>
  <c r="O42" i="35"/>
  <c r="Q41" i="35"/>
  <c r="P41" i="35"/>
  <c r="O41" i="35"/>
  <c r="P40" i="35"/>
  <c r="O40" i="35"/>
  <c r="O46" i="35" s="1"/>
  <c r="P46" i="33"/>
  <c r="Q45" i="33"/>
  <c r="P45" i="33"/>
  <c r="O45" i="33"/>
  <c r="P44" i="33"/>
  <c r="O44" i="33"/>
  <c r="Q44" i="33" s="1"/>
  <c r="P43" i="33"/>
  <c r="O43" i="33"/>
  <c r="Q43" i="33" s="1"/>
  <c r="Q42" i="33"/>
  <c r="P42" i="33"/>
  <c r="O42" i="33"/>
  <c r="P41" i="33"/>
  <c r="O41" i="33"/>
  <c r="Q41" i="33" s="1"/>
  <c r="P40" i="33"/>
  <c r="O40" i="33"/>
  <c r="O46" i="33" s="1"/>
  <c r="P50" i="34"/>
  <c r="Q50" i="34" s="1"/>
  <c r="P49" i="34"/>
  <c r="Q49" i="34" s="1"/>
  <c r="Q50" i="35"/>
  <c r="P50" i="35"/>
  <c r="P49" i="35"/>
  <c r="Q49" i="35" s="1"/>
  <c r="Q50" i="33"/>
  <c r="P50" i="33"/>
  <c r="P49" i="33"/>
  <c r="P51" i="35"/>
  <c r="Q49" i="26"/>
  <c r="O51" i="35" l="1"/>
  <c r="O51" i="33"/>
  <c r="P51" i="33"/>
  <c r="O46" i="34"/>
  <c r="Q40" i="34"/>
  <c r="Q46" i="34" s="1"/>
  <c r="Q40" i="35"/>
  <c r="Q46" i="35" s="1"/>
  <c r="Q51" i="35" s="1"/>
  <c r="Q40" i="33"/>
  <c r="Q46" i="33" s="1"/>
  <c r="Q49" i="33"/>
  <c r="P51" i="26"/>
  <c r="Q51" i="33" l="1"/>
  <c r="P46" i="26"/>
  <c r="Q50" i="26"/>
  <c r="Q21" i="26"/>
  <c r="Q22" i="26"/>
  <c r="O15" i="26" l="1"/>
  <c r="P50" i="26"/>
  <c r="P49" i="26"/>
  <c r="P35" i="26"/>
  <c r="O60" i="26"/>
  <c r="O60" i="33"/>
  <c r="Q12" i="26"/>
  <c r="Q13" i="26"/>
  <c r="H7" i="5"/>
  <c r="G7" i="5"/>
  <c r="F7" i="5"/>
  <c r="I6" i="5"/>
  <c r="H6" i="5"/>
  <c r="G6" i="5"/>
  <c r="F6" i="5"/>
  <c r="O73" i="35"/>
  <c r="Q73" i="35" s="1"/>
  <c r="J6" i="5" s="1"/>
  <c r="P66" i="35"/>
  <c r="O66" i="35"/>
  <c r="Q65" i="35"/>
  <c r="Q64" i="35"/>
  <c r="P60" i="35"/>
  <c r="O60" i="35"/>
  <c r="Q59" i="35"/>
  <c r="Q58" i="35"/>
  <c r="Q57" i="35"/>
  <c r="Q28" i="35"/>
  <c r="O72" i="35" s="1"/>
  <c r="Q72" i="35" s="1"/>
  <c r="P28" i="35"/>
  <c r="O28" i="35"/>
  <c r="Q27" i="35"/>
  <c r="Q26" i="35"/>
  <c r="Q25" i="35"/>
  <c r="Q24" i="35"/>
  <c r="Q23" i="35"/>
  <c r="Q22" i="35"/>
  <c r="Q21" i="35"/>
  <c r="Q20" i="35"/>
  <c r="Q19" i="35"/>
  <c r="Q18" i="35"/>
  <c r="Q17" i="35"/>
  <c r="P15" i="35"/>
  <c r="O15" i="35"/>
  <c r="Q14" i="35"/>
  <c r="Q13" i="35"/>
  <c r="Q12" i="35"/>
  <c r="Q15" i="35" s="1"/>
  <c r="O71" i="35" s="1"/>
  <c r="Q71" i="35" s="1"/>
  <c r="P66" i="34"/>
  <c r="O66" i="34"/>
  <c r="Q65" i="34"/>
  <c r="Q64" i="34"/>
  <c r="Q66" i="34" s="1"/>
  <c r="O75" i="34" s="1"/>
  <c r="Q75" i="34" s="1"/>
  <c r="L7" i="5" s="1"/>
  <c r="P60" i="34"/>
  <c r="O60" i="34"/>
  <c r="Q59" i="34"/>
  <c r="Q58" i="34"/>
  <c r="Q57" i="34"/>
  <c r="O51" i="34"/>
  <c r="P28" i="34"/>
  <c r="O28" i="34"/>
  <c r="Q27" i="34"/>
  <c r="Q26" i="34"/>
  <c r="Q25" i="34"/>
  <c r="Q24" i="34"/>
  <c r="Q23" i="34"/>
  <c r="Q22" i="34"/>
  <c r="Q21" i="34"/>
  <c r="Q20" i="34"/>
  <c r="O72" i="34" s="1"/>
  <c r="Q72" i="34" s="1"/>
  <c r="I7" i="5" s="1"/>
  <c r="Q19" i="34"/>
  <c r="Q18" i="34"/>
  <c r="Q17" i="34"/>
  <c r="P15" i="34"/>
  <c r="O15" i="34"/>
  <c r="Q14" i="34"/>
  <c r="Q13" i="34"/>
  <c r="Q15" i="34" s="1"/>
  <c r="O71" i="34" s="1"/>
  <c r="Q71" i="34" s="1"/>
  <c r="Q12" i="34"/>
  <c r="F5" i="5"/>
  <c r="G5" i="5"/>
  <c r="I5" i="5"/>
  <c r="O71" i="33"/>
  <c r="O73" i="33"/>
  <c r="Q73" i="33" s="1"/>
  <c r="J5" i="5" s="1"/>
  <c r="P66" i="33"/>
  <c r="O66" i="33"/>
  <c r="Q65" i="33"/>
  <c r="Q64" i="33"/>
  <c r="P60" i="33"/>
  <c r="Q59" i="33"/>
  <c r="Q58" i="33"/>
  <c r="Q57" i="33"/>
  <c r="P28" i="33"/>
  <c r="O28" i="33"/>
  <c r="Q27" i="33"/>
  <c r="Q26" i="33"/>
  <c r="Q25" i="33"/>
  <c r="Q24" i="33"/>
  <c r="Q23" i="33"/>
  <c r="Q22" i="33"/>
  <c r="Q21" i="33"/>
  <c r="Q20" i="33"/>
  <c r="Q28" i="33" s="1"/>
  <c r="O72" i="33" s="1"/>
  <c r="Q72" i="33" s="1"/>
  <c r="Q19" i="33"/>
  <c r="Q18" i="33"/>
  <c r="Q17" i="33"/>
  <c r="P15" i="33"/>
  <c r="O15" i="33"/>
  <c r="Q14" i="33"/>
  <c r="Q13" i="33"/>
  <c r="Q15" i="33" s="1"/>
  <c r="Q12" i="33"/>
  <c r="O28" i="26"/>
  <c r="O35" i="26"/>
  <c r="Q35" i="26" s="1"/>
  <c r="Q27" i="26"/>
  <c r="Q25" i="26"/>
  <c r="Q23" i="26"/>
  <c r="Q20" i="26"/>
  <c r="Q19" i="26"/>
  <c r="Q18" i="26"/>
  <c r="Q17" i="26"/>
  <c r="G4" i="5"/>
  <c r="Q14" i="26"/>
  <c r="Q24" i="26"/>
  <c r="Q26" i="26"/>
  <c r="O40" i="26"/>
  <c r="Q40" i="26" s="1"/>
  <c r="O41" i="26"/>
  <c r="Q41" i="26" s="1"/>
  <c r="O42" i="26"/>
  <c r="Q42" i="26" s="1"/>
  <c r="O43" i="26"/>
  <c r="Q43" i="26" s="1"/>
  <c r="O44" i="26"/>
  <c r="Q44" i="26" s="1"/>
  <c r="O45" i="26"/>
  <c r="Q45" i="26" s="1"/>
  <c r="Q57" i="26"/>
  <c r="Q58" i="26"/>
  <c r="Q59" i="26"/>
  <c r="Q64" i="26"/>
  <c r="Q65" i="26"/>
  <c r="P66" i="26"/>
  <c r="P60" i="26"/>
  <c r="P15" i="26"/>
  <c r="P40" i="26"/>
  <c r="P41" i="26"/>
  <c r="P42" i="26"/>
  <c r="P43" i="26"/>
  <c r="P44" i="26"/>
  <c r="P45" i="26"/>
  <c r="F4" i="5"/>
  <c r="Q51" i="34" l="1"/>
  <c r="O73" i="34" s="1"/>
  <c r="Q73" i="34" s="1"/>
  <c r="J7" i="5" s="1"/>
  <c r="Q46" i="26"/>
  <c r="Q51" i="26" s="1"/>
  <c r="O73" i="26" s="1"/>
  <c r="Q73" i="26" s="1"/>
  <c r="J4" i="5" s="1"/>
  <c r="Q28" i="26"/>
  <c r="Q60" i="34"/>
  <c r="O74" i="34" s="1"/>
  <c r="Q74" i="34" s="1"/>
  <c r="K7" i="5" s="1"/>
  <c r="Q60" i="33"/>
  <c r="O74" i="33" s="1"/>
  <c r="Q74" i="33" s="1"/>
  <c r="K5" i="5" s="1"/>
  <c r="Q66" i="33"/>
  <c r="O75" i="33" s="1"/>
  <c r="Q75" i="33" s="1"/>
  <c r="L5" i="5" s="1"/>
  <c r="Q66" i="35"/>
  <c r="O75" i="35" s="1"/>
  <c r="Q75" i="35" s="1"/>
  <c r="L6" i="5" s="1"/>
  <c r="Q60" i="35"/>
  <c r="O74" i="35" s="1"/>
  <c r="Q74" i="35" s="1"/>
  <c r="K6" i="5" s="1"/>
  <c r="O46" i="26"/>
  <c r="O51" i="26" s="1"/>
  <c r="Q15" i="26"/>
  <c r="O71" i="26" s="1"/>
  <c r="Q71" i="26" s="1"/>
  <c r="H4" i="5" s="1"/>
  <c r="Q71" i="33"/>
  <c r="H5" i="5" s="1"/>
  <c r="G11" i="5"/>
  <c r="P28" i="26"/>
  <c r="Q60" i="26"/>
  <c r="Q66" i="26"/>
  <c r="G10" i="5"/>
  <c r="G9" i="5"/>
  <c r="Q76" i="34" l="1"/>
  <c r="M7" i="5" s="1"/>
  <c r="Q76" i="35"/>
  <c r="M6" i="5" s="1"/>
  <c r="Q76" i="33"/>
  <c r="M5" i="5" s="1"/>
  <c r="O75" i="26"/>
  <c r="Q75" i="26" s="1"/>
  <c r="L4" i="5" s="1"/>
  <c r="O74" i="26"/>
  <c r="Q74" i="26" s="1"/>
  <c r="K4" i="5" s="1"/>
  <c r="O72" i="26" l="1"/>
  <c r="Q72" i="26" s="1"/>
  <c r="I4" i="5" s="1"/>
  <c r="Q76" i="26" l="1"/>
  <c r="M4" i="5" s="1"/>
  <c r="M11" i="5" s="1"/>
  <c r="L9" i="5"/>
  <c r="M9" i="5" l="1"/>
  <c r="M10" i="5"/>
  <c r="L11" i="5"/>
  <c r="L10" i="5"/>
  <c r="J9" i="5"/>
  <c r="J11" i="5"/>
  <c r="J10" i="5"/>
  <c r="H11" i="5"/>
  <c r="H9" i="5"/>
  <c r="H10" i="5"/>
  <c r="K10" i="5"/>
  <c r="K11" i="5"/>
  <c r="K9" i="5"/>
  <c r="I11" i="5"/>
  <c r="I10" i="5"/>
  <c r="I9" i="5"/>
</calcChain>
</file>

<file path=xl/sharedStrings.xml><?xml version="1.0" encoding="utf-8"?>
<sst xmlns="http://schemas.openxmlformats.org/spreadsheetml/2006/main" count="459" uniqueCount="108">
  <si>
    <t>SCORING GRID FOR PROPOSAL ASSESSMENT</t>
  </si>
  <si>
    <t xml:space="preserve">Evaluation title: </t>
  </si>
  <si>
    <t xml:space="preserve"> </t>
  </si>
  <si>
    <t xml:space="preserve">Commissioning unit: </t>
  </si>
  <si>
    <t>Supplier's name:</t>
  </si>
  <si>
    <t>WFP evaluation manager:</t>
  </si>
  <si>
    <t xml:space="preserve">Other members: </t>
  </si>
  <si>
    <t>Date:</t>
  </si>
  <si>
    <t>1. Technical proposal</t>
  </si>
  <si>
    <t>Criteria for Assessment: 1. Completeness and clarity of the proposal (5%)</t>
  </si>
  <si>
    <t>rating</t>
  </si>
  <si>
    <t xml:space="preserve">weight </t>
  </si>
  <si>
    <t>score</t>
  </si>
  <si>
    <t>Comments</t>
  </si>
  <si>
    <t>1.1 The proposal is well structured, clear and concise/ to the point</t>
  </si>
  <si>
    <t>1.2 The proposal includes all expected elements and information outlined in the proposal template</t>
  </si>
  <si>
    <t>1.3 The proposal demonstrates a good understanding of the ToR and addresses all the requirements of the ToRs satisfactorily</t>
  </si>
  <si>
    <t>Total</t>
  </si>
  <si>
    <t>Criteria for Assessment: 2. Quality, design &amp; ethics (30%)</t>
  </si>
  <si>
    <t>2.1 The scope of the evaluation is articulated in the proposal in line with and addressing all the evaluation questions</t>
  </si>
  <si>
    <t>2.2 The overall design is coherent with the mixed methods approach proposed in the ToR</t>
  </si>
  <si>
    <t>2.3 The data collection methods are outlined and are realistic</t>
  </si>
  <si>
    <t>2.4 The sampling approach is outlined and is relevant</t>
  </si>
  <si>
    <t xml:space="preserve">2.5 The methodology is adaptive and innovative,  building on what is proposed in the ToRs </t>
  </si>
  <si>
    <t>2.6 There is a proposal for data synthesis, analysis, triangulation and validation which is sufficiently described and  sound</t>
  </si>
  <si>
    <t>2.7 Methods address and are responsive to GEWE, equity and wider inclusion issues (e.g. the inclusion of women and vulnerable people in the evaluation sample; the gender sensitivity of the evaluation questions, reaching people livinh with disabilities etc)</t>
  </si>
  <si>
    <t>2.8 Disclosure and assessment of any potential conflict of interest are described</t>
  </si>
  <si>
    <t>2.9 The proposal proposes specific steps to enhance accountability to affected populations through the evaluation process (e.g. feedback loops)</t>
  </si>
  <si>
    <t>2.10 There is a clear description of specific ethical issues foreseen and how these will be addressed, including issues related to data confidentiality and protection of personal data.</t>
  </si>
  <si>
    <t>2.11 The timeline is realistic in line with the Terms of Reference</t>
  </si>
  <si>
    <t xml:space="preserve">Total </t>
  </si>
  <si>
    <t>Concluding comments:</t>
  </si>
  <si>
    <t xml:space="preserve">
</t>
  </si>
  <si>
    <t>2. Proposed evaluation team (35%)</t>
  </si>
  <si>
    <t>Criteria for Assessment: 3. Team Leader (15%)</t>
  </si>
  <si>
    <t xml:space="preserve">Team capacity </t>
  </si>
  <si>
    <t>Gender</t>
  </si>
  <si>
    <t>Nationality</t>
  </si>
  <si>
    <t>Academic level</t>
  </si>
  <si>
    <t>Years of experience as team leader</t>
  </si>
  <si>
    <t>Years of experience in development/ humanitarian cooperation</t>
  </si>
  <si>
    <t>Experience in conducting evaluations with WFP, other UN Agencies or multilateral organizations</t>
  </si>
  <si>
    <t>Familiarity with Country/ies or Regional Contexts</t>
  </si>
  <si>
    <t>Fluency in language/s (written and oral) required in the ToR</t>
  </si>
  <si>
    <t>Technical expertise on the subject matter  required in the TOR</t>
  </si>
  <si>
    <t xml:space="preserve">Knowledge of evaluation design and methodology </t>
  </si>
  <si>
    <t>Team Leader</t>
  </si>
  <si>
    <r>
      <t xml:space="preserve">Reference checks </t>
    </r>
    <r>
      <rPr>
        <sz val="8"/>
        <color theme="1"/>
        <rFont val="Open Sans"/>
        <family val="2"/>
      </rPr>
      <t>(rationale if needed and outcome (highlight positive/ negative outcome (positive/ negative/ not conclusive))​</t>
    </r>
  </si>
  <si>
    <r>
      <t xml:space="preserve">Interviews </t>
    </r>
    <r>
      <rPr>
        <sz val="8"/>
        <color theme="1"/>
        <rFont val="Open Sans"/>
        <family val="2"/>
      </rPr>
      <t>(positive/ negative outcome of the process and potential adjustments to be requested to the company, if any)​</t>
    </r>
  </si>
  <si>
    <t>Criteria for Assessment: 4. Team Members (20%)</t>
  </si>
  <si>
    <t>Team Role 1</t>
  </si>
  <si>
    <t>Team Role 2</t>
  </si>
  <si>
    <t>Team Role 3</t>
  </si>
  <si>
    <t>Team Role 4</t>
  </si>
  <si>
    <t>Team Role 5</t>
  </si>
  <si>
    <t>Team Role 6</t>
  </si>
  <si>
    <t>Sub-total</t>
  </si>
  <si>
    <t xml:space="preserve">The team is gender balanced </t>
  </si>
  <si>
    <t>The team is geographically and culturally diverse / inclusive in light of the context</t>
  </si>
  <si>
    <t>Total score</t>
  </si>
  <si>
    <t>3. Firm Capacity (5%)</t>
  </si>
  <si>
    <t>Quality assurance mechanisms, roles and responsibilities within the firm are clearly spelled out</t>
  </si>
  <si>
    <t xml:space="preserve">Risk management approach and measures for the efficient and safe implementation of the evaluation process are described </t>
  </si>
  <si>
    <t>Back-office support (i.e. survey administration, data synthesis, formatting, editing, security arrangements, etc..)</t>
  </si>
  <si>
    <t>4. Budget (25%)</t>
  </si>
  <si>
    <t>Total number of working days allocated are reasonable and realistic in relation to the work required by evaluation phase (i.e. resource distribution is expected to be 20% for inception; 50% for evaluation; 30% for reporting)</t>
  </si>
  <si>
    <t>Overall budget is reasonable and realistic in relation to the worked required by the evaluation</t>
  </si>
  <si>
    <t>If necessary, EM to identify potential ways to reduce budget (for discussion with the firm)</t>
  </si>
  <si>
    <t>OVERALL RATING</t>
  </si>
  <si>
    <t>total
score</t>
  </si>
  <si>
    <t>final 
score</t>
  </si>
  <si>
    <t>Completeness and clarity</t>
  </si>
  <si>
    <t xml:space="preserve">Quality and design </t>
  </si>
  <si>
    <t>Team composition</t>
  </si>
  <si>
    <t>Firm capacity</t>
  </si>
  <si>
    <t>Budget</t>
  </si>
  <si>
    <t xml:space="preserve">Overall final score: </t>
  </si>
  <si>
    <t>Total cost of the proposal:</t>
  </si>
  <si>
    <t>US$</t>
  </si>
  <si>
    <t>The proposal is well structured, clear and concise/ to the point</t>
  </si>
  <si>
    <t xml:space="preserve"> The proposal includes all expected elements and information outlined in the proposal template</t>
  </si>
  <si>
    <t>The proposal demonstrates a good understanding of the ToR and addresses all the requirements of the ToRs satisfactorily</t>
  </si>
  <si>
    <t>The scope of the evaluation is articulated in the proposal in connection to the evaluation questions</t>
  </si>
  <si>
    <t>The overall design is coherent with the mixed methods approach proposed in the ToR</t>
  </si>
  <si>
    <t>The data collection methods are outlined and are realistic</t>
  </si>
  <si>
    <t>The sampling approach is outlined and is relevant</t>
  </si>
  <si>
    <t xml:space="preserve">The methodology is adaptive and innovative,  going beyond what is proposed in the ToRs </t>
  </si>
  <si>
    <t>There is a proposal for data synthesis, analysis, triangulation and validation sufficiently described and  sound</t>
  </si>
  <si>
    <t>Methods address and are responsive to GEWE, equity and wider inclusion issues (e.g. the inclusion of women and vulnerable people in the evaluation sample; the gender sensitivity of the evaluation questions)</t>
  </si>
  <si>
    <t>Disclosure and assessment of any potential conflict of interest are described</t>
  </si>
  <si>
    <t>The proposal proposes specific steps to enhance accountability to affected populations through the evaluation process (e.g. feedback loops)</t>
  </si>
  <si>
    <t>There is a clear description of specific ethical issues foreseen and how these will be addressed, including issues related to data confidentiality and protection of personal data.</t>
  </si>
  <si>
    <t>The timeline is realistic in line with the Terms of Reference</t>
  </si>
  <si>
    <t>OVERALL VIEW</t>
  </si>
  <si>
    <t>Total cost of the proposal</t>
  </si>
  <si>
    <t xml:space="preserve">  Completeness and clarity (5%)</t>
  </si>
  <si>
    <t>Quality, design &amp; ethics (30%)</t>
  </si>
  <si>
    <t>Proposed evaluation team (35%)</t>
  </si>
  <si>
    <t>Firm Capacity (5%)</t>
  </si>
  <si>
    <t xml:space="preserve">  Budget (25%)</t>
  </si>
  <si>
    <t xml:space="preserve">  Overall  score</t>
  </si>
  <si>
    <t>1st proposal:</t>
  </si>
  <si>
    <t>2nd proposal:</t>
  </si>
  <si>
    <t>3rd proposal:</t>
  </si>
  <si>
    <t>4th proposal:</t>
  </si>
  <si>
    <t xml:space="preserve">AVERAGE  </t>
  </si>
  <si>
    <t xml:space="preserve">LOWEST  </t>
  </si>
  <si>
    <t xml:space="preserve">HIGHEST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</si>
</sst>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Open Sans"/>
      <family val="2"/>
    </font>
    <font>
      <b/>
      <sz val="8"/>
      <color theme="1"/>
      <name val="Open Sans"/>
      <family val="2"/>
    </font>
    <font>
      <b/>
      <sz val="9"/>
      <color theme="1"/>
      <name val="Open Sans"/>
      <family val="2"/>
    </font>
    <font>
      <b/>
      <sz val="9"/>
      <name val="Open Sans"/>
      <family val="2"/>
    </font>
    <font>
      <b/>
      <sz val="9"/>
      <color theme="0"/>
      <name val="Open Sans"/>
      <family val="2"/>
    </font>
    <font>
      <b/>
      <sz val="8"/>
      <name val="Open Sans"/>
      <family val="2"/>
    </font>
    <font>
      <b/>
      <sz val="8"/>
      <color theme="0"/>
      <name val="Open Sans"/>
      <family val="2"/>
    </font>
    <font>
      <sz val="7"/>
      <color theme="1"/>
      <name val="Open Sans"/>
      <family val="2"/>
    </font>
    <font>
      <sz val="10"/>
      <color theme="1"/>
      <name val="Open Sans"/>
      <family val="2"/>
    </font>
    <font>
      <b/>
      <i/>
      <sz val="8"/>
      <color theme="1"/>
      <name val="Open Sans"/>
      <family val="2"/>
    </font>
    <font>
      <sz val="9"/>
      <color theme="1"/>
      <name val="Open Sans"/>
      <family val="2"/>
    </font>
    <font>
      <b/>
      <sz val="8"/>
      <color theme="1" tint="0.249977111117893"/>
      <name val="Open Sans"/>
      <family val="2"/>
    </font>
    <font>
      <sz val="8"/>
      <color theme="0"/>
      <name val="Open Sans"/>
      <family val="2"/>
    </font>
    <font>
      <b/>
      <sz val="10"/>
      <color theme="1"/>
      <name val="Open Sans"/>
      <family val="2"/>
    </font>
    <font>
      <sz val="18"/>
      <color theme="1"/>
      <name val="Open Sans"/>
      <family val="2"/>
    </font>
    <font>
      <b/>
      <sz val="12"/>
      <color theme="1"/>
      <name val="Open Sans"/>
      <family val="2"/>
    </font>
    <font>
      <sz val="8"/>
      <name val="Open Sans"/>
      <family val="2"/>
    </font>
    <font>
      <sz val="6"/>
      <color theme="1"/>
      <name val="Open Sans"/>
      <family val="2"/>
    </font>
    <font>
      <b/>
      <sz val="9"/>
      <color rgb="FFFF0000"/>
      <name val="Open Sans"/>
      <family val="2"/>
    </font>
    <font>
      <sz val="6"/>
      <name val="Open Sans"/>
      <family val="2"/>
    </font>
    <font>
      <b/>
      <sz val="18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0F2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0E4C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1" applyFont="1" applyAlignment="1">
      <alignment wrapText="1"/>
    </xf>
    <xf numFmtId="9" fontId="5" fillId="0" borderId="0" xfId="1" applyNumberFormat="1" applyFont="1" applyAlignment="1">
      <alignment vertical="center"/>
    </xf>
    <xf numFmtId="164" fontId="8" fillId="0" borderId="0" xfId="1" applyNumberFormat="1" applyFont="1" applyAlignment="1">
      <alignment horizontal="center" vertical="center" wrapText="1"/>
    </xf>
    <xf numFmtId="9" fontId="7" fillId="0" borderId="0" xfId="1" applyNumberFormat="1" applyFont="1" applyAlignment="1">
      <alignment horizontal="right" vertical="center" wrapText="1"/>
    </xf>
    <xf numFmtId="164" fontId="7" fillId="0" borderId="0" xfId="1" applyNumberFormat="1" applyFont="1" applyAlignment="1">
      <alignment horizontal="center" vertical="center" wrapText="1"/>
    </xf>
    <xf numFmtId="9" fontId="3" fillId="0" borderId="0" xfId="1" applyNumberFormat="1" applyFont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vertical="center"/>
    </xf>
    <xf numFmtId="9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9" fontId="9" fillId="0" borderId="0" xfId="1" applyNumberFormat="1" applyFont="1" applyAlignment="1">
      <alignment vertical="center" wrapText="1"/>
    </xf>
    <xf numFmtId="9" fontId="6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1" fillId="2" borderId="0" xfId="0" applyFont="1" applyFill="1"/>
    <xf numFmtId="0" fontId="11" fillId="6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16" fillId="6" borderId="0" xfId="1" applyFont="1" applyFill="1" applyAlignment="1">
      <alignment horizontal="center" vertical="center"/>
    </xf>
    <xf numFmtId="0" fontId="11" fillId="0" borderId="0" xfId="0" applyFont="1"/>
    <xf numFmtId="1" fontId="17" fillId="11" borderId="12" xfId="1" applyNumberFormat="1" applyFont="1" applyFill="1" applyBorder="1" applyAlignment="1" applyProtection="1">
      <alignment horizontal="center" vertical="center"/>
      <protection locked="0"/>
    </xf>
    <xf numFmtId="9" fontId="11" fillId="4" borderId="15" xfId="1" applyNumberFormat="1" applyFont="1" applyFill="1" applyBorder="1" applyAlignment="1">
      <alignment horizontal="center" vertical="center"/>
    </xf>
    <xf numFmtId="164" fontId="11" fillId="4" borderId="12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wrapText="1"/>
    </xf>
    <xf numFmtId="1" fontId="17" fillId="11" borderId="8" xfId="1" applyNumberFormat="1" applyFont="1" applyFill="1" applyBorder="1" applyAlignment="1" applyProtection="1">
      <alignment horizontal="center" vertical="center"/>
      <protection locked="0"/>
    </xf>
    <xf numFmtId="9" fontId="11" fillId="4" borderId="10" xfId="1" applyNumberFormat="1" applyFont="1" applyFill="1" applyBorder="1" applyAlignment="1">
      <alignment horizontal="center" vertical="center"/>
    </xf>
    <xf numFmtId="164" fontId="11" fillId="4" borderId="8" xfId="1" applyNumberFormat="1" applyFont="1" applyFill="1" applyBorder="1" applyAlignment="1">
      <alignment horizontal="center" vertical="center"/>
    </xf>
    <xf numFmtId="2" fontId="17" fillId="5" borderId="16" xfId="1" applyNumberFormat="1" applyFont="1" applyFill="1" applyBorder="1" applyAlignment="1">
      <alignment horizontal="center" vertical="center"/>
    </xf>
    <xf numFmtId="9" fontId="12" fillId="4" borderId="9" xfId="1" applyNumberFormat="1" applyFont="1" applyFill="1" applyBorder="1" applyAlignment="1">
      <alignment horizontal="center" vertical="center"/>
    </xf>
    <xf numFmtId="164" fontId="12" fillId="4" borderId="9" xfId="1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12" fillId="6" borderId="0" xfId="0" applyFont="1" applyFill="1" applyAlignment="1">
      <alignment vertical="top" wrapText="1"/>
    </xf>
    <xf numFmtId="0" fontId="12" fillId="0" borderId="0" xfId="1" applyFont="1" applyAlignment="1">
      <alignment horizontal="left"/>
    </xf>
    <xf numFmtId="0" fontId="19" fillId="0" borderId="0" xfId="1" applyFont="1"/>
    <xf numFmtId="0" fontId="20" fillId="0" borderId="0" xfId="1" applyFont="1"/>
    <xf numFmtId="0" fontId="21" fillId="6" borderId="0" xfId="0" applyFont="1" applyFill="1"/>
    <xf numFmtId="9" fontId="21" fillId="6" borderId="0" xfId="1" applyNumberFormat="1" applyFont="1" applyFill="1" applyAlignment="1">
      <alignment vertical="center" wrapText="1"/>
    </xf>
    <xf numFmtId="9" fontId="21" fillId="6" borderId="0" xfId="1" applyNumberFormat="1" applyFont="1" applyFill="1" applyAlignment="1">
      <alignment horizontal="left" vertical="center" wrapText="1"/>
    </xf>
    <xf numFmtId="0" fontId="21" fillId="6" borderId="0" xfId="1" applyFont="1" applyFill="1" applyAlignment="1">
      <alignment horizontal="right" vertical="center" wrapText="1"/>
    </xf>
    <xf numFmtId="9" fontId="11" fillId="6" borderId="13" xfId="1" applyNumberFormat="1" applyFont="1" applyFill="1" applyBorder="1" applyAlignment="1">
      <alignment vertical="center" wrapText="1"/>
    </xf>
    <xf numFmtId="9" fontId="11" fillId="4" borderId="13" xfId="1" applyNumberFormat="1" applyFont="1" applyFill="1" applyBorder="1" applyAlignment="1">
      <alignment vertical="center" wrapText="1"/>
    </xf>
    <xf numFmtId="2" fontId="17" fillId="5" borderId="12" xfId="1" applyNumberFormat="1" applyFont="1" applyFill="1" applyBorder="1" applyAlignment="1">
      <alignment horizontal="center" vertical="center"/>
    </xf>
    <xf numFmtId="164" fontId="11" fillId="4" borderId="8" xfId="1" applyNumberFormat="1" applyFont="1" applyFill="1" applyBorder="1" applyAlignment="1">
      <alignment horizontal="center" vertical="center" wrapText="1"/>
    </xf>
    <xf numFmtId="9" fontId="11" fillId="2" borderId="0" xfId="1" applyNumberFormat="1" applyFont="1" applyFill="1" applyAlignment="1">
      <alignment wrapText="1"/>
    </xf>
    <xf numFmtId="9" fontId="11" fillId="0" borderId="0" xfId="1" applyNumberFormat="1" applyFont="1" applyAlignment="1">
      <alignment wrapText="1"/>
    </xf>
    <xf numFmtId="9" fontId="11" fillId="4" borderId="10" xfId="2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/>
    </xf>
    <xf numFmtId="9" fontId="11" fillId="4" borderId="18" xfId="2" applyFont="1" applyFill="1" applyBorder="1" applyAlignment="1">
      <alignment horizontal="center" vertical="center"/>
    </xf>
    <xf numFmtId="0" fontId="13" fillId="6" borderId="0" xfId="0" applyFont="1" applyFill="1" applyAlignment="1">
      <alignment horizontal="right" vertical="center"/>
    </xf>
    <xf numFmtId="164" fontId="13" fillId="6" borderId="0" xfId="0" applyNumberFormat="1" applyFont="1" applyFill="1" applyAlignment="1">
      <alignment horizontal="center" vertical="center"/>
    </xf>
    <xf numFmtId="9" fontId="11" fillId="4" borderId="8" xfId="2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 wrapText="1"/>
    </xf>
    <xf numFmtId="0" fontId="21" fillId="6" borderId="0" xfId="0" applyFont="1" applyFill="1" applyAlignment="1">
      <alignment horizontal="left" vertical="center"/>
    </xf>
    <xf numFmtId="9" fontId="21" fillId="6" borderId="0" xfId="0" applyNumberFormat="1" applyFont="1" applyFill="1" applyAlignment="1">
      <alignment horizontal="center" vertical="center"/>
    </xf>
    <xf numFmtId="0" fontId="21" fillId="10" borderId="0" xfId="0" applyFont="1" applyFill="1"/>
    <xf numFmtId="0" fontId="12" fillId="10" borderId="1" xfId="0" applyFont="1" applyFill="1" applyBorder="1" applyAlignment="1">
      <alignment vertical="center"/>
    </xf>
    <xf numFmtId="0" fontId="11" fillId="10" borderId="1" xfId="0" applyFont="1" applyFill="1" applyBorder="1"/>
    <xf numFmtId="0" fontId="23" fillId="10" borderId="1" xfId="0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/>
    </xf>
    <xf numFmtId="0" fontId="11" fillId="10" borderId="1" xfId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2" fillId="10" borderId="0" xfId="1" applyFont="1" applyFill="1" applyAlignment="1">
      <alignment horizontal="center" vertical="center"/>
    </xf>
    <xf numFmtId="0" fontId="12" fillId="10" borderId="1" xfId="1" applyFont="1" applyFill="1" applyBorder="1" applyAlignment="1">
      <alignment horizontal="center" vertical="center" wrapText="1"/>
    </xf>
    <xf numFmtId="9" fontId="12" fillId="10" borderId="2" xfId="1" applyNumberFormat="1" applyFont="1" applyFill="1" applyBorder="1" applyAlignment="1">
      <alignment vertical="center"/>
    </xf>
    <xf numFmtId="164" fontId="16" fillId="10" borderId="2" xfId="1" applyNumberFormat="1" applyFont="1" applyFill="1" applyBorder="1" applyAlignment="1">
      <alignment horizontal="center" vertical="center" wrapText="1"/>
    </xf>
    <xf numFmtId="164" fontId="11" fillId="10" borderId="2" xfId="1" applyNumberFormat="1" applyFont="1" applyFill="1" applyBorder="1" applyAlignment="1">
      <alignment horizontal="center" vertical="center" wrapText="1"/>
    </xf>
    <xf numFmtId="0" fontId="15" fillId="7" borderId="2" xfId="0" applyFont="1" applyFill="1" applyBorder="1"/>
    <xf numFmtId="0" fontId="15" fillId="7" borderId="2" xfId="0" applyFont="1" applyFill="1" applyBorder="1" applyAlignment="1">
      <alignment vertical="center"/>
    </xf>
    <xf numFmtId="164" fontId="15" fillId="7" borderId="2" xfId="1" applyNumberFormat="1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4" fontId="13" fillId="5" borderId="2" xfId="0" applyNumberFormat="1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Alignment="1">
      <alignment vertical="top"/>
    </xf>
    <xf numFmtId="0" fontId="24" fillId="6" borderId="0" xfId="0" applyFont="1" applyFill="1"/>
    <xf numFmtId="0" fontId="11" fillId="11" borderId="0" xfId="0" applyFont="1" applyFill="1"/>
    <xf numFmtId="0" fontId="11" fillId="11" borderId="0" xfId="0" applyFont="1" applyFill="1" applyAlignment="1">
      <alignment horizontal="center"/>
    </xf>
    <xf numFmtId="0" fontId="25" fillId="11" borderId="0" xfId="0" applyFont="1" applyFill="1" applyAlignment="1">
      <alignment horizontal="center"/>
    </xf>
    <xf numFmtId="9" fontId="13" fillId="10" borderId="5" xfId="1" applyNumberFormat="1" applyFont="1" applyFill="1" applyBorder="1" applyAlignment="1">
      <alignment horizontal="center" textRotation="90"/>
    </xf>
    <xf numFmtId="9" fontId="13" fillId="10" borderId="3" xfId="1" applyNumberFormat="1" applyFont="1" applyFill="1" applyBorder="1" applyAlignment="1">
      <alignment horizontal="center" textRotation="90"/>
    </xf>
    <xf numFmtId="0" fontId="13" fillId="10" borderId="3" xfId="0" applyFont="1" applyFill="1" applyBorder="1" applyAlignment="1">
      <alignment horizontal="center" textRotation="90"/>
    </xf>
    <xf numFmtId="9" fontId="13" fillId="10" borderId="4" xfId="1" applyNumberFormat="1" applyFont="1" applyFill="1" applyBorder="1" applyAlignment="1">
      <alignment horizontal="center" textRotation="90"/>
    </xf>
    <xf numFmtId="0" fontId="11" fillId="0" borderId="0" xfId="0" applyFont="1" applyAlignment="1">
      <alignment horizontal="center"/>
    </xf>
    <xf numFmtId="0" fontId="16" fillId="11" borderId="0" xfId="0" applyFont="1" applyFill="1" applyAlignment="1">
      <alignment horizontal="right" vertical="center"/>
    </xf>
    <xf numFmtId="0" fontId="26" fillId="11" borderId="0" xfId="0" applyFont="1" applyFill="1" applyAlignment="1">
      <alignment horizontal="right" vertical="center"/>
    </xf>
    <xf numFmtId="44" fontId="13" fillId="10" borderId="2" xfId="3" applyFont="1" applyFill="1" applyBorder="1" applyAlignment="1">
      <alignment horizontal="center" vertical="center"/>
    </xf>
    <xf numFmtId="164" fontId="13" fillId="10" borderId="2" xfId="0" applyNumberFormat="1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13" fillId="11" borderId="0" xfId="0" applyFont="1" applyFill="1" applyAlignment="1">
      <alignment horizontal="right" vertical="center"/>
    </xf>
    <xf numFmtId="44" fontId="11" fillId="10" borderId="0" xfId="3" applyFont="1" applyFill="1" applyBorder="1" applyAlignment="1">
      <alignment horizontal="center" vertical="center"/>
    </xf>
    <xf numFmtId="164" fontId="11" fillId="10" borderId="0" xfId="0" applyNumberFormat="1" applyFont="1" applyFill="1" applyAlignment="1">
      <alignment horizontal="center" vertical="center"/>
    </xf>
    <xf numFmtId="9" fontId="28" fillId="11" borderId="0" xfId="1" applyNumberFormat="1" applyFont="1" applyFill="1" applyAlignment="1">
      <alignment vertical="center" wrapText="1"/>
    </xf>
    <xf numFmtId="9" fontId="13" fillId="11" borderId="0" xfId="1" applyNumberFormat="1" applyFont="1" applyFill="1" applyAlignment="1">
      <alignment horizontal="right" vertical="center"/>
    </xf>
    <xf numFmtId="0" fontId="11" fillId="11" borderId="0" xfId="0" applyFont="1" applyFill="1" applyAlignment="1">
      <alignment horizontal="left" vertical="center"/>
    </xf>
    <xf numFmtId="0" fontId="21" fillId="0" borderId="0" xfId="1" applyFont="1" applyAlignment="1">
      <alignment horizontal="right" vertical="center" wrapText="1"/>
    </xf>
    <xf numFmtId="9" fontId="2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1" applyFont="1" applyAlignment="1">
      <alignment wrapText="1"/>
    </xf>
    <xf numFmtId="0" fontId="29" fillId="11" borderId="0" xfId="0" applyFont="1" applyFill="1" applyAlignment="1">
      <alignment vertical="center"/>
    </xf>
    <xf numFmtId="0" fontId="13" fillId="11" borderId="0" xfId="0" applyFont="1" applyFill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9" fontId="13" fillId="11" borderId="0" xfId="1" applyNumberFormat="1" applyFont="1" applyFill="1" applyAlignment="1">
      <alignment vertical="center"/>
    </xf>
    <xf numFmtId="9" fontId="13" fillId="2" borderId="0" xfId="1" applyNumberFormat="1" applyFont="1" applyFill="1" applyAlignment="1">
      <alignment vertical="center"/>
    </xf>
    <xf numFmtId="9" fontId="13" fillId="0" borderId="0" xfId="1" applyNumberFormat="1" applyFont="1" applyAlignment="1">
      <alignment vertical="center"/>
    </xf>
    <xf numFmtId="164" fontId="14" fillId="0" borderId="0" xfId="1" applyNumberFormat="1" applyFont="1" applyAlignment="1">
      <alignment horizontal="center" vertical="center" wrapText="1"/>
    </xf>
    <xf numFmtId="9" fontId="21" fillId="0" borderId="0" xfId="1" applyNumberFormat="1" applyFont="1" applyAlignment="1">
      <alignment horizontal="right" vertical="center" wrapText="1"/>
    </xf>
    <xf numFmtId="164" fontId="21" fillId="0" borderId="0" xfId="1" applyNumberFormat="1" applyFont="1" applyAlignment="1">
      <alignment horizontal="center" vertical="center" wrapText="1"/>
    </xf>
    <xf numFmtId="9" fontId="18" fillId="0" borderId="0" xfId="1" applyNumberFormat="1" applyFont="1" applyAlignment="1">
      <alignment vertical="center" wrapText="1"/>
    </xf>
    <xf numFmtId="164" fontId="11" fillId="4" borderId="0" xfId="1" applyNumberFormat="1" applyFont="1" applyFill="1" applyAlignment="1">
      <alignment horizontal="center" vertical="center"/>
    </xf>
    <xf numFmtId="164" fontId="12" fillId="4" borderId="0" xfId="1" applyNumberFormat="1" applyFont="1" applyFill="1" applyAlignment="1">
      <alignment horizontal="center" vertical="center"/>
    </xf>
    <xf numFmtId="164" fontId="11" fillId="4" borderId="0" xfId="1" applyNumberFormat="1" applyFont="1" applyFill="1" applyAlignment="1">
      <alignment horizontal="center" vertical="center" wrapText="1"/>
    </xf>
    <xf numFmtId="0" fontId="12" fillId="10" borderId="0" xfId="1" applyFont="1" applyFill="1" applyAlignment="1">
      <alignment horizontal="center" vertical="center" wrapText="1"/>
    </xf>
    <xf numFmtId="164" fontId="11" fillId="10" borderId="0" xfId="1" applyNumberFormat="1" applyFont="1" applyFill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15" fillId="8" borderId="0" xfId="0" applyFont="1" applyFill="1" applyAlignment="1">
      <alignment vertical="center"/>
    </xf>
    <xf numFmtId="1" fontId="16" fillId="11" borderId="8" xfId="1" applyNumberFormat="1" applyFont="1" applyFill="1" applyBorder="1" applyAlignment="1" applyProtection="1">
      <alignment horizontal="center" vertical="center"/>
      <protection locked="0"/>
    </xf>
    <xf numFmtId="0" fontId="27" fillId="4" borderId="19" xfId="0" applyFont="1" applyFill="1" applyBorder="1" applyAlignment="1">
      <alignment horizontal="left" vertical="center"/>
    </xf>
    <xf numFmtId="9" fontId="11" fillId="4" borderId="19" xfId="1" applyNumberFormat="1" applyFont="1" applyFill="1" applyBorder="1" applyAlignment="1">
      <alignment vertical="center" wrapText="1"/>
    </xf>
    <xf numFmtId="9" fontId="11" fillId="4" borderId="15" xfId="1" applyNumberFormat="1" applyFont="1" applyFill="1" applyBorder="1" applyAlignment="1">
      <alignment vertical="center" wrapText="1"/>
    </xf>
    <xf numFmtId="1" fontId="17" fillId="11" borderId="11" xfId="1" applyNumberFormat="1" applyFont="1" applyFill="1" applyBorder="1" applyAlignment="1" applyProtection="1">
      <alignment horizontal="center" vertical="center"/>
      <protection locked="0"/>
    </xf>
    <xf numFmtId="1" fontId="17" fillId="11" borderId="10" xfId="1" applyNumberFormat="1" applyFont="1" applyFill="1" applyBorder="1" applyAlignment="1" applyProtection="1">
      <alignment horizontal="center" vertical="center"/>
      <protection locked="0"/>
    </xf>
    <xf numFmtId="1" fontId="17" fillId="11" borderId="16" xfId="1" applyNumberFormat="1" applyFont="1" applyFill="1" applyBorder="1" applyAlignment="1" applyProtection="1">
      <alignment horizontal="center" vertical="center"/>
      <protection locked="0"/>
    </xf>
    <xf numFmtId="9" fontId="11" fillId="6" borderId="17" xfId="1" applyNumberFormat="1" applyFont="1" applyFill="1" applyBorder="1" applyAlignment="1">
      <alignment vertical="center" wrapText="1"/>
    </xf>
    <xf numFmtId="9" fontId="11" fillId="4" borderId="21" xfId="2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left" vertical="top"/>
    </xf>
    <xf numFmtId="9" fontId="11" fillId="6" borderId="26" xfId="1" applyNumberFormat="1" applyFont="1" applyFill="1" applyBorder="1" applyAlignment="1">
      <alignment vertical="center" wrapText="1"/>
    </xf>
    <xf numFmtId="0" fontId="16" fillId="6" borderId="26" xfId="0" applyFont="1" applyFill="1" applyBorder="1" applyAlignment="1">
      <alignment horizontal="center" vertical="center"/>
    </xf>
    <xf numFmtId="0" fontId="16" fillId="6" borderId="26" xfId="1" applyFont="1" applyFill="1" applyBorder="1" applyAlignment="1">
      <alignment horizontal="center" vertical="center"/>
    </xf>
    <xf numFmtId="1" fontId="17" fillId="11" borderId="13" xfId="1" applyNumberFormat="1" applyFont="1" applyFill="1" applyBorder="1" applyAlignment="1" applyProtection="1">
      <alignment horizontal="center" vertical="center"/>
      <protection locked="0"/>
    </xf>
    <xf numFmtId="1" fontId="17" fillId="11" borderId="15" xfId="1" applyNumberFormat="1" applyFont="1" applyFill="1" applyBorder="1" applyAlignment="1" applyProtection="1">
      <alignment horizontal="center" vertical="center"/>
      <protection locked="0"/>
    </xf>
    <xf numFmtId="164" fontId="11" fillId="4" borderId="12" xfId="1" applyNumberFormat="1" applyFont="1" applyFill="1" applyBorder="1" applyAlignment="1">
      <alignment horizontal="center" vertical="center" wrapText="1"/>
    </xf>
    <xf numFmtId="164" fontId="12" fillId="4" borderId="9" xfId="1" applyNumberFormat="1" applyFont="1" applyFill="1" applyBorder="1" applyAlignment="1">
      <alignment horizontal="center" vertical="center" wrapText="1"/>
    </xf>
    <xf numFmtId="1" fontId="17" fillId="12" borderId="8" xfId="1" applyNumberFormat="1" applyFont="1" applyFill="1" applyBorder="1" applyAlignment="1" applyProtection="1">
      <alignment horizontal="center" vertical="center"/>
      <protection locked="0"/>
    </xf>
    <xf numFmtId="9" fontId="12" fillId="4" borderId="8" xfId="2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4" fillId="6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10" borderId="2" xfId="1" applyNumberFormat="1" applyFont="1" applyFill="1" applyBorder="1" applyAlignment="1">
      <alignment horizontal="center" vertical="center" wrapText="1"/>
    </xf>
    <xf numFmtId="1" fontId="15" fillId="7" borderId="2" xfId="1" applyNumberFormat="1" applyFont="1" applyFill="1" applyBorder="1" applyAlignment="1">
      <alignment horizontal="center" vertical="center"/>
    </xf>
    <xf numFmtId="9" fontId="11" fillId="4" borderId="20" xfId="1" applyNumberFormat="1" applyFont="1" applyFill="1" applyBorder="1" applyAlignment="1">
      <alignment horizontal="left" vertical="center" wrapText="1"/>
    </xf>
    <xf numFmtId="0" fontId="14" fillId="6" borderId="26" xfId="0" applyFont="1" applyFill="1" applyBorder="1" applyAlignment="1">
      <alignment horizontal="left" vertical="center"/>
    </xf>
    <xf numFmtId="9" fontId="11" fillId="6" borderId="26" xfId="1" applyNumberFormat="1" applyFont="1" applyFill="1" applyBorder="1" applyAlignment="1">
      <alignment horizontal="center" vertical="center" wrapText="1"/>
    </xf>
    <xf numFmtId="1" fontId="17" fillId="11" borderId="27" xfId="1" applyNumberFormat="1" applyFont="1" applyFill="1" applyBorder="1" applyAlignment="1" applyProtection="1">
      <alignment horizontal="center" vertical="center"/>
      <protection locked="0"/>
    </xf>
    <xf numFmtId="1" fontId="17" fillId="11" borderId="28" xfId="1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>
      <alignment horizontal="left" vertical="center" wrapText="1"/>
    </xf>
    <xf numFmtId="9" fontId="11" fillId="4" borderId="19" xfId="1" applyNumberFormat="1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9" fontId="12" fillId="4" borderId="19" xfId="1" applyNumberFormat="1" applyFont="1" applyFill="1" applyBorder="1" applyAlignment="1">
      <alignment horizontal="left" vertical="center" wrapText="1"/>
    </xf>
    <xf numFmtId="1" fontId="22" fillId="11" borderId="23" xfId="1" applyNumberFormat="1" applyFont="1" applyFill="1" applyBorder="1" applyAlignment="1" applyProtection="1">
      <alignment horizontal="center" vertical="center"/>
      <protection locked="0"/>
    </xf>
    <xf numFmtId="1" fontId="22" fillId="11" borderId="24" xfId="1" applyNumberFormat="1" applyFont="1" applyFill="1" applyBorder="1" applyAlignment="1" applyProtection="1">
      <alignment horizontal="center" vertical="center"/>
      <protection locked="0"/>
    </xf>
    <xf numFmtId="1" fontId="22" fillId="11" borderId="25" xfId="1" applyNumberFormat="1" applyFont="1" applyFill="1" applyBorder="1" applyAlignment="1" applyProtection="1">
      <alignment horizontal="center" vertical="center"/>
      <protection locked="0"/>
    </xf>
    <xf numFmtId="9" fontId="12" fillId="4" borderId="21" xfId="1" applyNumberFormat="1" applyFont="1" applyFill="1" applyBorder="1" applyAlignment="1">
      <alignment horizontal="left" vertical="center" wrapText="1"/>
    </xf>
    <xf numFmtId="9" fontId="12" fillId="4" borderId="0" xfId="1" applyNumberFormat="1" applyFont="1" applyFill="1" applyAlignment="1">
      <alignment horizontal="left" vertical="center" wrapText="1"/>
    </xf>
    <xf numFmtId="1" fontId="17" fillId="11" borderId="23" xfId="1" applyNumberFormat="1" applyFont="1" applyFill="1" applyBorder="1" applyAlignment="1" applyProtection="1">
      <alignment horizontal="center" vertical="center"/>
      <protection locked="0"/>
    </xf>
    <xf numFmtId="1" fontId="17" fillId="11" borderId="25" xfId="1" applyNumberFormat="1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horizontal="left" vertical="center" wrapText="1"/>
    </xf>
    <xf numFmtId="9" fontId="12" fillId="4" borderId="8" xfId="1" applyNumberFormat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9" fontId="11" fillId="4" borderId="0" xfId="1" applyNumberFormat="1" applyFont="1" applyFill="1" applyAlignment="1">
      <alignment horizontal="left" vertical="center" wrapText="1"/>
    </xf>
    <xf numFmtId="0" fontId="15" fillId="8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9" fontId="15" fillId="7" borderId="2" xfId="1" applyNumberFormat="1" applyFont="1" applyFill="1" applyBorder="1" applyAlignment="1">
      <alignment horizontal="right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2" xfId="0" applyFont="1" applyFill="1" applyBorder="1" applyAlignment="1">
      <alignment horizontal="left" vertical="center"/>
    </xf>
    <xf numFmtId="0" fontId="13" fillId="6" borderId="6" xfId="0" applyFont="1" applyFill="1" applyBorder="1" applyAlignment="1" applyProtection="1">
      <alignment horizontal="left" vertical="center"/>
      <protection locked="0"/>
    </xf>
    <xf numFmtId="0" fontId="13" fillId="6" borderId="7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>
      <alignment horizontal="left" vertical="center" wrapText="1"/>
    </xf>
    <xf numFmtId="9" fontId="27" fillId="4" borderId="11" xfId="1" applyNumberFormat="1" applyFont="1" applyFill="1" applyBorder="1" applyAlignment="1">
      <alignment horizontal="left" vertical="center" wrapText="1"/>
    </xf>
    <xf numFmtId="9" fontId="27" fillId="4" borderId="20" xfId="1" applyNumberFormat="1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/>
    </xf>
    <xf numFmtId="0" fontId="14" fillId="6" borderId="22" xfId="0" applyFont="1" applyFill="1" applyBorder="1" applyAlignment="1">
      <alignment horizontal="left" vertical="center"/>
    </xf>
    <xf numFmtId="0" fontId="15" fillId="9" borderId="0" xfId="0" applyFont="1" applyFill="1" applyAlignment="1">
      <alignment horizontal="center" vertical="center"/>
    </xf>
    <xf numFmtId="0" fontId="12" fillId="2" borderId="23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center" vertical="top" wrapText="1"/>
      <protection locked="0"/>
    </xf>
    <xf numFmtId="0" fontId="12" fillId="2" borderId="25" xfId="0" applyFont="1" applyFill="1" applyBorder="1" applyAlignment="1" applyProtection="1">
      <alignment horizontal="center" vertical="top" wrapText="1"/>
      <protection locked="0"/>
    </xf>
    <xf numFmtId="0" fontId="27" fillId="4" borderId="11" xfId="0" applyFont="1" applyFill="1" applyBorder="1" applyAlignment="1">
      <alignment horizontal="left" vertical="center"/>
    </xf>
    <xf numFmtId="0" fontId="27" fillId="4" borderId="20" xfId="0" applyFont="1" applyFill="1" applyBorder="1" applyAlignment="1">
      <alignment horizontal="left" vertical="center"/>
    </xf>
    <xf numFmtId="0" fontId="27" fillId="4" borderId="1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9" fontId="11" fillId="4" borderId="12" xfId="1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9" fontId="11" fillId="4" borderId="8" xfId="1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9" fontId="12" fillId="4" borderId="9" xfId="1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" fontId="22" fillId="11" borderId="29" xfId="1" applyNumberFormat="1" applyFont="1" applyFill="1" applyBorder="1" applyAlignment="1" applyProtection="1">
      <alignment horizontal="center" vertical="center"/>
      <protection locked="0"/>
    </xf>
    <xf numFmtId="1" fontId="22" fillId="11" borderId="30" xfId="1" applyNumberFormat="1" applyFont="1" applyFill="1" applyBorder="1" applyAlignment="1" applyProtection="1">
      <alignment horizontal="center" vertical="center"/>
      <protection locked="0"/>
    </xf>
    <xf numFmtId="1" fontId="22" fillId="11" borderId="31" xfId="1" applyNumberFormat="1" applyFont="1" applyFill="1" applyBorder="1" applyAlignment="1" applyProtection="1">
      <alignment horizontal="center" vertical="center"/>
      <protection locked="0"/>
    </xf>
    <xf numFmtId="9" fontId="11" fillId="6" borderId="17" xfId="1" applyNumberFormat="1" applyFont="1" applyFill="1" applyBorder="1" applyAlignment="1">
      <alignment horizontal="center" vertical="center" wrapText="1"/>
    </xf>
    <xf numFmtId="9" fontId="11" fillId="6" borderId="22" xfId="1" applyNumberFormat="1" applyFont="1" applyFill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 5" xfId="1" xr:uid="{00000000-0005-0000-0000-000002000000}"/>
    <cellStyle name="Percent" xfId="2" builtinId="5"/>
  </cellStyles>
  <dxfs count="128"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0" tint="-0.14996795556505021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 patternType="solid">
          <bgColor theme="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0F2E2"/>
      <color rgb="FFE0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0</xdr:row>
      <xdr:rowOff>0</xdr:rowOff>
    </xdr:from>
    <xdr:to>
      <xdr:col>17</xdr:col>
      <xdr:colOff>1257300</xdr:colOff>
      <xdr:row>1</xdr:row>
      <xdr:rowOff>942975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06050" y="0"/>
          <a:ext cx="2228850" cy="942975"/>
        </a:xfrm>
        <a:prstGeom prst="rect">
          <a:avLst/>
        </a:prstGeom>
        <a:solidFill>
          <a:srgbClr val="F0F2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en-US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Rating system:</a:t>
          </a:r>
          <a:r>
            <a:rPr lang="en-US" sz="700" b="1"/>
            <a:t> </a:t>
          </a:r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Outstanding/ Exceeds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Satisfactorily met / Meets </a:t>
          </a:r>
          <a:r>
            <a:rPr lang="en-US" sz="700" b="0"/>
            <a:t>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Partially mets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Unmet / Does not met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Absent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69965</xdr:colOff>
      <xdr:row>1</xdr:row>
      <xdr:rowOff>1009996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CDE5D7-8FC0-4FEB-B3EE-5D18012F33BF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0"/>
          <a:ext cx="6554585" cy="1009996"/>
        </a:xfrm>
        <a:prstGeom prst="rect">
          <a:avLst/>
        </a:prstGeom>
      </xdr:spPr>
    </xdr:pic>
    <xdr:clientData/>
  </xdr:twoCellAnchor>
  <xdr:twoCellAnchor>
    <xdr:from>
      <xdr:col>2</xdr:col>
      <xdr:colOff>18415</xdr:colOff>
      <xdr:row>1</xdr:row>
      <xdr:rowOff>132715</xdr:rowOff>
    </xdr:from>
    <xdr:to>
      <xdr:col>10</xdr:col>
      <xdr:colOff>494665</xdr:colOff>
      <xdr:row>1</xdr:row>
      <xdr:rowOff>742950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CC5B8073-434E-4D4C-B5E8-FCB7D3BED66F}"/>
            </a:ext>
            <a:ext uri="{147F2762-F138-4A5C-976F-8EAC2B608ADB}">
              <a16:predDERef xmlns:a16="http://schemas.microsoft.com/office/drawing/2014/main" pred="{3ACDE5D7-8FC0-4FEB-B3EE-5D18012F33BF}"/>
            </a:ext>
          </a:extLst>
        </xdr:cNvPr>
        <xdr:cNvSpPr txBox="1"/>
      </xdr:nvSpPr>
      <xdr:spPr>
        <a:xfrm>
          <a:off x="132715" y="132715"/>
          <a:ext cx="6448425" cy="6102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pic="http://schemas.openxmlformats.org/drawingml/2006/picture" xmlns:a14="http://schemas.microsoft.com/office/drawing/2010/main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</a:pP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for evidence-based decision making</a:t>
          </a:r>
          <a:r>
            <a:rPr lang="en-GB" sz="1000" b="1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 | </a:t>
          </a: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WFP Office of Evaluation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Bef>
              <a:spcPts val="600"/>
            </a:spcBef>
          </a:pPr>
          <a:r>
            <a:rPr lang="en-GB" sz="1200">
              <a:solidFill>
                <a:srgbClr val="71A200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Quality Assurance System (EQAS)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400"/>
            </a:lnSpc>
          </a:pPr>
          <a:r>
            <a:rPr lang="en-GB" sz="1000" spc="-25"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 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182561</xdr:colOff>
      <xdr:row>1</xdr:row>
      <xdr:rowOff>1841501</xdr:rowOff>
    </xdr:from>
    <xdr:to>
      <xdr:col>17</xdr:col>
      <xdr:colOff>460375</xdr:colOff>
      <xdr:row>6</xdr:row>
      <xdr:rowOff>79377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32FB45-2972-4406-9E57-20C408D7F9B8}"/>
            </a:ext>
          </a:extLst>
        </xdr:cNvPr>
        <xdr:cNvSpPr txBox="1"/>
      </xdr:nvSpPr>
      <xdr:spPr>
        <a:xfrm>
          <a:off x="9774236" y="1841501"/>
          <a:ext cx="1963739" cy="981076"/>
        </a:xfrm>
        <a:prstGeom prst="rect">
          <a:avLst/>
        </a:prstGeom>
        <a:solidFill>
          <a:srgbClr val="F0F2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en-US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Rating system:</a:t>
          </a:r>
          <a:r>
            <a:rPr lang="en-US" sz="700" b="1"/>
            <a:t> </a:t>
          </a:r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Outstanding/ Exceeds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Satisfactorily met / Meets </a:t>
          </a:r>
          <a:r>
            <a:rPr lang="en-US" sz="700" b="0"/>
            <a:t>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Partially mets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Unmet / Does not met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Absent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9525</xdr:rowOff>
    </xdr:from>
    <xdr:to>
      <xdr:col>11</xdr:col>
      <xdr:colOff>466912</xdr:colOff>
      <xdr:row>1</xdr:row>
      <xdr:rowOff>1466850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CE5222-F663-4872-8E45-D55C9BA183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7553512" cy="1457325"/>
        </a:xfrm>
        <a:prstGeom prst="rect">
          <a:avLst/>
        </a:prstGeom>
      </xdr:spPr>
    </xdr:pic>
    <xdr:clientData/>
  </xdr:twoCellAnchor>
  <xdr:twoCellAnchor>
    <xdr:from>
      <xdr:col>2</xdr:col>
      <xdr:colOff>113665</xdr:colOff>
      <xdr:row>1</xdr:row>
      <xdr:rowOff>1189990</xdr:rowOff>
    </xdr:from>
    <xdr:to>
      <xdr:col>10</xdr:col>
      <xdr:colOff>589915</xdr:colOff>
      <xdr:row>1</xdr:row>
      <xdr:rowOff>1800225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EB1D7AAB-A183-403D-8842-9B6241470C13}"/>
            </a:ext>
          </a:extLst>
        </xdr:cNvPr>
        <xdr:cNvSpPr txBox="1"/>
      </xdr:nvSpPr>
      <xdr:spPr>
        <a:xfrm>
          <a:off x="227965" y="1189990"/>
          <a:ext cx="6448425" cy="6102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pic="http://schemas.openxmlformats.org/drawingml/2006/picture" xmlns:a14="http://schemas.microsoft.com/office/drawing/2010/main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</a:pP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for evidence-based decision making</a:t>
          </a:r>
          <a:r>
            <a:rPr lang="en-GB" sz="1000" b="1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 | </a:t>
          </a: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WFP Office of Evaluation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Bef>
              <a:spcPts val="600"/>
            </a:spcBef>
          </a:pPr>
          <a:r>
            <a:rPr lang="en-GB" sz="1200">
              <a:solidFill>
                <a:srgbClr val="71A200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Quality Assurance System (EQAS)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400"/>
            </a:lnSpc>
          </a:pPr>
          <a:r>
            <a:rPr lang="en-GB" sz="1000" spc="-25"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 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182561</xdr:colOff>
      <xdr:row>1</xdr:row>
      <xdr:rowOff>1841501</xdr:rowOff>
    </xdr:from>
    <xdr:to>
      <xdr:col>17</xdr:col>
      <xdr:colOff>460375</xdr:colOff>
      <xdr:row>6</xdr:row>
      <xdr:rowOff>79377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F2C58B-3421-4B40-84E9-84513DCCDAF1}"/>
            </a:ext>
          </a:extLst>
        </xdr:cNvPr>
        <xdr:cNvSpPr txBox="1"/>
      </xdr:nvSpPr>
      <xdr:spPr>
        <a:xfrm>
          <a:off x="9774236" y="1841501"/>
          <a:ext cx="1963739" cy="981076"/>
        </a:xfrm>
        <a:prstGeom prst="rect">
          <a:avLst/>
        </a:prstGeom>
        <a:solidFill>
          <a:srgbClr val="F0F2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en-US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Rating system:</a:t>
          </a:r>
          <a:r>
            <a:rPr lang="en-US" sz="700" b="1"/>
            <a:t> </a:t>
          </a:r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Outstanding/ Exceeds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Satisfactorily met / Meets </a:t>
          </a:r>
          <a:r>
            <a:rPr lang="en-US" sz="700" b="0"/>
            <a:t>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Partially mets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Unmet / Does not met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Absent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9525</xdr:rowOff>
    </xdr:from>
    <xdr:to>
      <xdr:col>11</xdr:col>
      <xdr:colOff>457387</xdr:colOff>
      <xdr:row>1</xdr:row>
      <xdr:rowOff>1466850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A79022-70B9-4E7D-865D-D7386BCCB7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7553512" cy="1457325"/>
        </a:xfrm>
        <a:prstGeom prst="rect">
          <a:avLst/>
        </a:prstGeom>
      </xdr:spPr>
    </xdr:pic>
    <xdr:clientData/>
  </xdr:twoCellAnchor>
  <xdr:twoCellAnchor>
    <xdr:from>
      <xdr:col>2</xdr:col>
      <xdr:colOff>113665</xdr:colOff>
      <xdr:row>1</xdr:row>
      <xdr:rowOff>1189990</xdr:rowOff>
    </xdr:from>
    <xdr:to>
      <xdr:col>10</xdr:col>
      <xdr:colOff>589915</xdr:colOff>
      <xdr:row>1</xdr:row>
      <xdr:rowOff>1800225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CF3EEFC4-DFE3-4DA4-BDF8-CD4BD2C0E8F1}"/>
            </a:ext>
          </a:extLst>
        </xdr:cNvPr>
        <xdr:cNvSpPr txBox="1"/>
      </xdr:nvSpPr>
      <xdr:spPr>
        <a:xfrm>
          <a:off x="227965" y="1189990"/>
          <a:ext cx="6448425" cy="6102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pic="http://schemas.openxmlformats.org/drawingml/2006/picture" xmlns:a14="http://schemas.microsoft.com/office/drawing/2010/main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</a:pP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for evidence-based decision making</a:t>
          </a:r>
          <a:r>
            <a:rPr lang="en-GB" sz="1000" b="1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 | </a:t>
          </a: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WFP Office of Evaluation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Bef>
              <a:spcPts val="600"/>
            </a:spcBef>
          </a:pPr>
          <a:r>
            <a:rPr lang="en-GB" sz="1200">
              <a:solidFill>
                <a:srgbClr val="71A200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Quality Assurance System (EQAS)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400"/>
            </a:lnSpc>
          </a:pPr>
          <a:r>
            <a:rPr lang="en-GB" sz="1000" spc="-25"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 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182561</xdr:colOff>
      <xdr:row>1</xdr:row>
      <xdr:rowOff>1841501</xdr:rowOff>
    </xdr:from>
    <xdr:to>
      <xdr:col>17</xdr:col>
      <xdr:colOff>460375</xdr:colOff>
      <xdr:row>6</xdr:row>
      <xdr:rowOff>79377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F0C6E1-C1EB-4D81-AC04-7DCF3A427BD5}"/>
            </a:ext>
          </a:extLst>
        </xdr:cNvPr>
        <xdr:cNvSpPr txBox="1"/>
      </xdr:nvSpPr>
      <xdr:spPr>
        <a:xfrm>
          <a:off x="9774236" y="1841501"/>
          <a:ext cx="1963739" cy="981076"/>
        </a:xfrm>
        <a:prstGeom prst="rect">
          <a:avLst/>
        </a:prstGeom>
        <a:solidFill>
          <a:srgbClr val="F0F2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en-US" sz="7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Rating system:</a:t>
          </a:r>
          <a:r>
            <a:rPr lang="en-US" sz="700" b="1"/>
            <a:t> </a:t>
          </a:r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en-US" sz="7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= Outstanding/ Exceeds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= Satisfactorily met / Meets </a:t>
          </a:r>
          <a:r>
            <a:rPr lang="en-US" sz="700" b="0"/>
            <a:t>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= Partially mets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= Unmet / Does not met requirements</a:t>
          </a:r>
        </a:p>
        <a:p>
          <a:pPr marL="0" indent="0"/>
          <a:r>
            <a:rPr lang="en-US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Absent</a:t>
          </a:r>
        </a:p>
      </xdr:txBody>
    </xdr:sp>
    <xdr:clientData/>
  </xdr:twoCellAnchor>
  <xdr:twoCellAnchor editAs="oneCell">
    <xdr:from>
      <xdr:col>1</xdr:col>
      <xdr:colOff>0</xdr:colOff>
      <xdr:row>1</xdr:row>
      <xdr:rowOff>9525</xdr:rowOff>
    </xdr:from>
    <xdr:to>
      <xdr:col>11</xdr:col>
      <xdr:colOff>505012</xdr:colOff>
      <xdr:row>1</xdr:row>
      <xdr:rowOff>1466850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FEEC82-78D3-428A-9B92-EB62D1CB0A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7553512" cy="1457325"/>
        </a:xfrm>
        <a:prstGeom prst="rect">
          <a:avLst/>
        </a:prstGeom>
      </xdr:spPr>
    </xdr:pic>
    <xdr:clientData/>
  </xdr:twoCellAnchor>
  <xdr:twoCellAnchor>
    <xdr:from>
      <xdr:col>2</xdr:col>
      <xdr:colOff>113665</xdr:colOff>
      <xdr:row>1</xdr:row>
      <xdr:rowOff>1189990</xdr:rowOff>
    </xdr:from>
    <xdr:to>
      <xdr:col>10</xdr:col>
      <xdr:colOff>589915</xdr:colOff>
      <xdr:row>1</xdr:row>
      <xdr:rowOff>1800225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36F53D90-7C4B-472F-9190-5C3D2112A45F}"/>
            </a:ext>
          </a:extLst>
        </xdr:cNvPr>
        <xdr:cNvSpPr txBox="1"/>
      </xdr:nvSpPr>
      <xdr:spPr>
        <a:xfrm>
          <a:off x="227965" y="1189990"/>
          <a:ext cx="6448425" cy="6102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pic="http://schemas.openxmlformats.org/drawingml/2006/picture" xmlns:a14="http://schemas.microsoft.com/office/drawing/2010/main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</a:pP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for evidence-based decision making</a:t>
          </a:r>
          <a:r>
            <a:rPr lang="en-GB" sz="1000" b="1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 | </a:t>
          </a: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WFP Office of Evaluation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Bef>
              <a:spcPts val="600"/>
            </a:spcBef>
          </a:pPr>
          <a:r>
            <a:rPr lang="en-GB" sz="1200">
              <a:solidFill>
                <a:srgbClr val="71A200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Quality Assurance System (EQAS)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400"/>
            </a:lnSpc>
          </a:pPr>
          <a:r>
            <a:rPr lang="en-GB" sz="1000" spc="-25"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 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64"/>
  <sheetViews>
    <sheetView tabSelected="1" topLeftCell="A2" zoomScale="130" zoomScaleNormal="130" zoomScaleSheetLayoutView="110" workbookViewId="0">
      <pane ySplit="1" topLeftCell="A12" activePane="bottomLeft" state="frozen"/>
      <selection pane="bottomLeft" activeCell="B26" sqref="B26:N26"/>
    </sheetView>
  </sheetViews>
  <sheetFormatPr defaultColWidth="0" defaultRowHeight="0" customHeight="1" zeroHeight="1" x14ac:dyDescent="0.25"/>
  <cols>
    <col min="1" max="2" width="0.85546875" style="20" customWidth="1"/>
    <col min="3" max="5" width="9.140625" style="20" customWidth="1"/>
    <col min="6" max="6" width="9.5703125" style="20" customWidth="1"/>
    <col min="7" max="8" width="12.7109375" style="20" customWidth="1"/>
    <col min="9" max="9" width="13.140625" style="20" customWidth="1"/>
    <col min="10" max="10" width="18.28515625" style="20" customWidth="1"/>
    <col min="11" max="14" width="13.140625" style="20" customWidth="1"/>
    <col min="15" max="16" width="8.42578125" style="20" customWidth="1"/>
    <col min="17" max="17" width="11" style="20" customWidth="1"/>
    <col min="18" max="18" width="34.7109375" style="20" customWidth="1"/>
    <col min="19" max="19" width="0.85546875" style="20" customWidth="1"/>
    <col min="20" max="21" width="10.7109375" style="20" hidden="1" customWidth="1"/>
    <col min="22" max="31" width="0" style="20" hidden="1" customWidth="1"/>
    <col min="32" max="16384" width="9.140625" style="20" hidden="1"/>
  </cols>
  <sheetData>
    <row r="2" spans="1:21" s="22" customFormat="1" ht="93.75" customHeight="1" x14ac:dyDescent="0.3">
      <c r="A2" s="20"/>
      <c r="B2" s="21"/>
      <c r="C2" s="86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0"/>
    </row>
    <row r="3" spans="1:21" s="27" customFormat="1" ht="12" customHeight="1" x14ac:dyDescent="0.25">
      <c r="A3" s="23"/>
      <c r="B3" s="24"/>
      <c r="C3" s="24" t="s">
        <v>1</v>
      </c>
      <c r="D3" s="25"/>
      <c r="E3" s="25" t="s">
        <v>2</v>
      </c>
      <c r="F3" s="184"/>
      <c r="G3" s="185"/>
      <c r="H3" s="185"/>
      <c r="I3" s="185"/>
      <c r="J3" s="185"/>
      <c r="K3" s="185"/>
      <c r="L3" s="185"/>
      <c r="M3" s="185"/>
      <c r="N3" s="185"/>
      <c r="O3" s="25"/>
      <c r="P3" s="25"/>
      <c r="Q3" s="25"/>
      <c r="R3" s="25"/>
      <c r="S3" s="26"/>
    </row>
    <row r="4" spans="1:21" s="27" customFormat="1" ht="12" customHeight="1" x14ac:dyDescent="0.25">
      <c r="A4" s="23"/>
      <c r="B4" s="24"/>
      <c r="C4" s="24" t="s">
        <v>3</v>
      </c>
      <c r="D4" s="25"/>
      <c r="E4" s="25" t="s">
        <v>2</v>
      </c>
      <c r="F4" s="184"/>
      <c r="G4" s="185"/>
      <c r="H4" s="185"/>
      <c r="I4" s="185"/>
      <c r="J4" s="185"/>
      <c r="K4" s="185"/>
      <c r="L4" s="185"/>
      <c r="M4" s="185"/>
      <c r="N4" s="185"/>
      <c r="O4" s="25"/>
      <c r="P4" s="25"/>
      <c r="Q4" s="25"/>
      <c r="R4" s="25"/>
      <c r="S4" s="26"/>
    </row>
    <row r="5" spans="1:21" s="27" customFormat="1" ht="12" customHeight="1" x14ac:dyDescent="0.25">
      <c r="A5" s="23"/>
      <c r="B5" s="24"/>
      <c r="C5" s="24" t="s">
        <v>4</v>
      </c>
      <c r="D5" s="25"/>
      <c r="E5" s="151"/>
      <c r="F5" s="184"/>
      <c r="G5" s="185"/>
      <c r="H5" s="185"/>
      <c r="I5" s="185"/>
      <c r="J5" s="185"/>
      <c r="K5" s="185"/>
      <c r="L5" s="185"/>
      <c r="M5" s="185"/>
      <c r="N5" s="185"/>
      <c r="O5" s="25"/>
      <c r="P5" s="25"/>
      <c r="Q5" s="25"/>
      <c r="R5" s="25"/>
      <c r="S5" s="26"/>
      <c r="U5" s="28"/>
    </row>
    <row r="6" spans="1:21" s="27" customFormat="1" ht="12" customHeight="1" x14ac:dyDescent="0.25">
      <c r="A6" s="23"/>
      <c r="B6" s="24"/>
      <c r="C6" s="24" t="s">
        <v>5</v>
      </c>
      <c r="D6" s="25"/>
      <c r="E6" s="151"/>
      <c r="F6" s="184"/>
      <c r="G6" s="185"/>
      <c r="H6" s="185"/>
      <c r="I6" s="185"/>
      <c r="J6" s="185"/>
      <c r="K6" s="185"/>
      <c r="L6" s="185"/>
      <c r="M6" s="185"/>
      <c r="N6" s="185"/>
      <c r="O6" s="25"/>
      <c r="P6" s="25"/>
      <c r="Q6" s="25"/>
      <c r="R6" s="25"/>
      <c r="S6" s="26"/>
      <c r="U6" s="28"/>
    </row>
    <row r="7" spans="1:21" s="27" customFormat="1" ht="12" customHeight="1" x14ac:dyDescent="0.25">
      <c r="A7" s="23"/>
      <c r="B7" s="24"/>
      <c r="C7" s="24" t="s">
        <v>6</v>
      </c>
      <c r="D7" s="25"/>
      <c r="E7" s="151"/>
      <c r="F7" s="184"/>
      <c r="G7" s="185"/>
      <c r="H7" s="185"/>
      <c r="I7" s="185"/>
      <c r="J7" s="185"/>
      <c r="K7" s="185"/>
      <c r="L7" s="185"/>
      <c r="M7" s="185"/>
      <c r="N7" s="185"/>
      <c r="O7" s="25"/>
      <c r="P7" s="25"/>
      <c r="Q7" s="25"/>
      <c r="R7" s="25"/>
      <c r="S7" s="23"/>
    </row>
    <row r="8" spans="1:21" s="27" customFormat="1" ht="12" customHeight="1" x14ac:dyDescent="0.25">
      <c r="A8" s="23"/>
      <c r="B8" s="24"/>
      <c r="C8" s="24" t="s">
        <v>7</v>
      </c>
      <c r="D8" s="25"/>
      <c r="E8" s="151"/>
      <c r="F8" s="184"/>
      <c r="G8" s="185"/>
      <c r="H8" s="185"/>
      <c r="I8" s="185"/>
      <c r="J8" s="185"/>
      <c r="K8" s="185"/>
      <c r="L8" s="185"/>
      <c r="M8" s="185"/>
      <c r="N8" s="185"/>
      <c r="O8" s="25"/>
      <c r="P8" s="25"/>
      <c r="Q8" s="25"/>
      <c r="R8" s="25"/>
      <c r="S8" s="23"/>
    </row>
    <row r="9" spans="1:21" ht="5.0999999999999996" customHeight="1" x14ac:dyDescent="0.25"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</row>
    <row r="10" spans="1:21" ht="15.6" customHeight="1" x14ac:dyDescent="0.25">
      <c r="B10" s="191" t="s">
        <v>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21" s="31" customFormat="1" ht="18.75" customHeight="1" x14ac:dyDescent="0.25">
      <c r="A11" s="20"/>
      <c r="B11" s="161" t="s">
        <v>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9" t="s">
        <v>10</v>
      </c>
      <c r="P11" s="30" t="s">
        <v>11</v>
      </c>
      <c r="Q11" s="30" t="s">
        <v>12</v>
      </c>
      <c r="R11" s="30" t="s">
        <v>13</v>
      </c>
      <c r="S11" s="20"/>
    </row>
    <row r="12" spans="1:21" s="31" customFormat="1" ht="15" customHeight="1" x14ac:dyDescent="0.25">
      <c r="A12" s="20"/>
      <c r="B12" s="200" t="s">
        <v>14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32"/>
      <c r="P12" s="33">
        <v>0.25</v>
      </c>
      <c r="Q12" s="34">
        <f>O12*(P12*25)</f>
        <v>0</v>
      </c>
      <c r="R12" s="122"/>
      <c r="S12" s="35"/>
    </row>
    <row r="13" spans="1:21" s="31" customFormat="1" ht="18.75" customHeight="1" x14ac:dyDescent="0.25">
      <c r="A13" s="20"/>
      <c r="B13" s="202" t="s">
        <v>15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36"/>
      <c r="P13" s="37">
        <v>0.25</v>
      </c>
      <c r="Q13" s="38">
        <f t="shared" ref="Q13:Q26" si="0">O13*(P13*25)</f>
        <v>0</v>
      </c>
      <c r="R13" s="122"/>
      <c r="S13" s="35"/>
    </row>
    <row r="14" spans="1:21" s="31" customFormat="1" ht="21" customHeight="1" x14ac:dyDescent="0.25">
      <c r="A14" s="20"/>
      <c r="B14" s="202" t="s">
        <v>16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36"/>
      <c r="P14" s="37">
        <v>0.5</v>
      </c>
      <c r="Q14" s="38">
        <f>O14*(P14*25)</f>
        <v>0</v>
      </c>
      <c r="R14" s="122"/>
      <c r="S14" s="20"/>
    </row>
    <row r="15" spans="1:21" s="31" customFormat="1" ht="15" customHeight="1" thickBot="1" x14ac:dyDescent="0.3">
      <c r="A15" s="20"/>
      <c r="B15" s="204" t="s">
        <v>17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39" t="str">
        <f>IFERROR(AVERAGE(O12:O14),"N/A")</f>
        <v>N/A</v>
      </c>
      <c r="P15" s="40">
        <f>SUM(P12:P14)</f>
        <v>1</v>
      </c>
      <c r="Q15" s="41">
        <f>IFERROR(SUM(Q12:Q14),"N/A")</f>
        <v>0</v>
      </c>
      <c r="R15" s="123"/>
      <c r="S15" s="35"/>
    </row>
    <row r="16" spans="1:21" s="31" customFormat="1" ht="19.5" customHeight="1" thickBot="1" x14ac:dyDescent="0.3">
      <c r="A16" s="20"/>
      <c r="B16" s="161" t="s">
        <v>18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42" t="s">
        <v>10</v>
      </c>
      <c r="P16" s="43" t="s">
        <v>11</v>
      </c>
      <c r="Q16" s="43" t="s">
        <v>12</v>
      </c>
      <c r="R16" s="30" t="s">
        <v>13</v>
      </c>
      <c r="S16" s="20"/>
    </row>
    <row r="17" spans="1:30" s="31" customFormat="1" ht="18.75" customHeight="1" x14ac:dyDescent="0.25">
      <c r="A17" s="20"/>
      <c r="B17" s="195" t="s">
        <v>19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30"/>
      <c r="P17" s="37">
        <v>0.1</v>
      </c>
      <c r="Q17" s="38">
        <f t="shared" ref="Q17:Q23" si="1">O17*(P17*25)</f>
        <v>0</v>
      </c>
      <c r="R17" s="122"/>
      <c r="S17" s="20"/>
    </row>
    <row r="18" spans="1:30" s="31" customFormat="1" ht="21.75" customHeight="1" x14ac:dyDescent="0.25">
      <c r="A18" s="20"/>
      <c r="B18" s="195" t="s">
        <v>20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30"/>
      <c r="P18" s="37">
        <v>0.1</v>
      </c>
      <c r="Q18" s="38">
        <f t="shared" si="1"/>
        <v>0</v>
      </c>
      <c r="R18" s="122"/>
      <c r="S18" s="20"/>
    </row>
    <row r="19" spans="1:30" s="31" customFormat="1" ht="18" customHeight="1" x14ac:dyDescent="0.25">
      <c r="A19" s="20"/>
      <c r="B19" s="195" t="s">
        <v>21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30"/>
      <c r="P19" s="37">
        <v>0.1</v>
      </c>
      <c r="Q19" s="38">
        <f t="shared" si="1"/>
        <v>0</v>
      </c>
      <c r="R19" s="122"/>
      <c r="S19" s="20"/>
    </row>
    <row r="20" spans="1:30" s="31" customFormat="1" ht="15" customHeight="1" x14ac:dyDescent="0.25">
      <c r="A20" s="20"/>
      <c r="B20" s="195" t="s">
        <v>22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30"/>
      <c r="P20" s="37">
        <v>0.1</v>
      </c>
      <c r="Q20" s="38">
        <f t="shared" si="1"/>
        <v>0</v>
      </c>
      <c r="R20" s="122"/>
      <c r="S20" s="20"/>
    </row>
    <row r="21" spans="1:30" s="31" customFormat="1" ht="17.25" customHeight="1" x14ac:dyDescent="0.25">
      <c r="A21" s="20"/>
      <c r="B21" s="195" t="s">
        <v>23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30"/>
      <c r="P21" s="37">
        <v>0.1</v>
      </c>
      <c r="Q21" s="38">
        <f>O21*(P21*25)</f>
        <v>0</v>
      </c>
      <c r="R21" s="122"/>
      <c r="S21" s="20"/>
    </row>
    <row r="22" spans="1:30" s="31" customFormat="1" ht="21" customHeight="1" x14ac:dyDescent="0.25">
      <c r="A22" s="20"/>
      <c r="B22" s="187" t="s">
        <v>24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30"/>
      <c r="P22" s="37">
        <v>0.1</v>
      </c>
      <c r="Q22" s="38">
        <f>O22*(P22*25)</f>
        <v>0</v>
      </c>
      <c r="R22" s="122"/>
      <c r="S22" s="20"/>
    </row>
    <row r="23" spans="1:30" s="31" customFormat="1" ht="28.5" customHeight="1" x14ac:dyDescent="0.25">
      <c r="A23" s="20"/>
      <c r="B23" s="187" t="s">
        <v>25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30"/>
      <c r="P23" s="37">
        <v>0.1</v>
      </c>
      <c r="Q23" s="38">
        <f t="shared" si="1"/>
        <v>0</v>
      </c>
      <c r="R23" s="122"/>
      <c r="S23" s="20"/>
    </row>
    <row r="24" spans="1:30" s="31" customFormat="1" ht="19.5" customHeight="1" x14ac:dyDescent="0.25">
      <c r="A24" s="20"/>
      <c r="B24" s="195" t="s">
        <v>26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30"/>
      <c r="P24" s="37">
        <v>0.05</v>
      </c>
      <c r="Q24" s="38">
        <f t="shared" si="0"/>
        <v>0</v>
      </c>
      <c r="R24" s="122"/>
      <c r="S24" s="20"/>
    </row>
    <row r="25" spans="1:30" s="31" customFormat="1" ht="18.75" customHeight="1" x14ac:dyDescent="0.25">
      <c r="A25" s="20"/>
      <c r="B25" s="195" t="s">
        <v>27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30"/>
      <c r="P25" s="37">
        <v>0.1</v>
      </c>
      <c r="Q25" s="38">
        <f t="shared" ref="Q25" si="2">O25*(P25*25)</f>
        <v>0</v>
      </c>
      <c r="R25" s="122"/>
      <c r="S25" s="20"/>
    </row>
    <row r="26" spans="1:30" s="31" customFormat="1" ht="15.75" customHeight="1" x14ac:dyDescent="0.25">
      <c r="A26" s="20"/>
      <c r="B26" s="195" t="s">
        <v>28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30"/>
      <c r="P26" s="37">
        <v>0.05</v>
      </c>
      <c r="Q26" s="38">
        <f t="shared" si="0"/>
        <v>0</v>
      </c>
      <c r="R26" s="122"/>
      <c r="S26" s="20"/>
    </row>
    <row r="27" spans="1:30" s="31" customFormat="1" ht="17.25" customHeight="1" x14ac:dyDescent="0.25">
      <c r="A27" s="20"/>
      <c r="B27" s="127"/>
      <c r="C27" s="196" t="s">
        <v>29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  <c r="O27" s="130"/>
      <c r="P27" s="37">
        <v>0.1</v>
      </c>
      <c r="Q27" s="38">
        <f t="shared" ref="Q27" si="3">O27*(P27*25)</f>
        <v>0</v>
      </c>
      <c r="R27" s="122"/>
      <c r="S27" s="20"/>
    </row>
    <row r="28" spans="1:30" s="31" customFormat="1" ht="18.75" customHeight="1" x14ac:dyDescent="0.25">
      <c r="A28" s="20"/>
      <c r="B28" s="186" t="s">
        <v>30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39" t="str">
        <f>IFERROR(AVERAGE(O17:O27),"N/A")</f>
        <v>N/A</v>
      </c>
      <c r="P28" s="40">
        <f>SUM(P17:P27)</f>
        <v>1</v>
      </c>
      <c r="Q28" s="41">
        <f>IFERROR(SUM(Q17:Q27),"N/A")</f>
        <v>0</v>
      </c>
      <c r="R28" s="123"/>
      <c r="S28" s="20"/>
    </row>
    <row r="29" spans="1:30" s="31" customFormat="1" ht="12.75" customHeight="1" x14ac:dyDescent="0.25">
      <c r="A29" s="20"/>
      <c r="B29" s="172" t="s">
        <v>31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20"/>
    </row>
    <row r="30" spans="1:30" s="31" customFormat="1" ht="66" customHeight="1" x14ac:dyDescent="0.25">
      <c r="A30" s="20"/>
      <c r="B30" s="44" t="s">
        <v>32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20"/>
    </row>
    <row r="31" spans="1:30" s="31" customFormat="1" ht="8.4499999999999993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</row>
    <row r="32" spans="1:30" s="31" customFormat="1" ht="19.5" customHeight="1" x14ac:dyDescent="0.3">
      <c r="A32" s="20"/>
      <c r="B32" s="191" t="s">
        <v>33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"/>
      <c r="V32" s="45"/>
      <c r="W32" s="46"/>
      <c r="X32" s="46"/>
      <c r="Y32" s="46"/>
      <c r="Z32" s="46"/>
      <c r="AA32" s="46"/>
      <c r="AB32" s="46"/>
      <c r="AC32" s="47"/>
      <c r="AD32" s="46"/>
    </row>
    <row r="33" spans="1:20" s="31" customFormat="1" ht="23.25" customHeight="1" x14ac:dyDescent="0.25">
      <c r="A33" s="20"/>
      <c r="B33" s="161" t="s">
        <v>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20"/>
    </row>
    <row r="34" spans="1:20" s="31" customFormat="1" ht="59.25" customHeight="1" x14ac:dyDescent="0.3">
      <c r="A34" s="20"/>
      <c r="B34" s="48"/>
      <c r="C34" s="189" t="s">
        <v>35</v>
      </c>
      <c r="D34" s="190"/>
      <c r="E34" s="52" t="s">
        <v>36</v>
      </c>
      <c r="F34" s="52" t="s">
        <v>37</v>
      </c>
      <c r="G34" s="52" t="s">
        <v>38</v>
      </c>
      <c r="H34" s="52" t="s">
        <v>39</v>
      </c>
      <c r="I34" s="52" t="s">
        <v>40</v>
      </c>
      <c r="J34" s="52" t="s">
        <v>41</v>
      </c>
      <c r="K34" s="52" t="s">
        <v>42</v>
      </c>
      <c r="L34" s="52" t="s">
        <v>43</v>
      </c>
      <c r="M34" s="52" t="s">
        <v>44</v>
      </c>
      <c r="N34" s="52" t="s">
        <v>45</v>
      </c>
      <c r="O34" s="29" t="s">
        <v>10</v>
      </c>
      <c r="P34" s="30" t="s">
        <v>11</v>
      </c>
      <c r="Q34" s="30" t="s">
        <v>12</v>
      </c>
      <c r="R34" s="30" t="s">
        <v>13</v>
      </c>
      <c r="S34" s="20"/>
    </row>
    <row r="35" spans="1:20" s="31" customFormat="1" ht="56.25" customHeight="1" x14ac:dyDescent="0.25">
      <c r="A35" s="20"/>
      <c r="B35" s="53"/>
      <c r="C35" s="162" t="s">
        <v>46</v>
      </c>
      <c r="D35" s="162"/>
      <c r="E35" s="132"/>
      <c r="F35" s="133"/>
      <c r="G35" s="32"/>
      <c r="H35" s="32"/>
      <c r="I35" s="136"/>
      <c r="J35" s="136"/>
      <c r="K35" s="136"/>
      <c r="L35" s="136"/>
      <c r="M35" s="136"/>
      <c r="N35" s="136"/>
      <c r="O35" s="39" t="str">
        <f>IFERROR(AVERAGE(G35:N35),"N/A")</f>
        <v>N/A</v>
      </c>
      <c r="P35" s="33">
        <f>15/35</f>
        <v>0.42857142857142855</v>
      </c>
      <c r="Q35" s="55" t="str">
        <f>IFERROR(O35*(P35*25),"")</f>
        <v/>
      </c>
      <c r="R35" s="124"/>
      <c r="S35" s="20"/>
    </row>
    <row r="36" spans="1:20" s="31" customFormat="1" ht="38.25" customHeight="1" x14ac:dyDescent="0.25">
      <c r="A36" s="20"/>
      <c r="B36" s="53"/>
      <c r="C36" s="164" t="s">
        <v>47</v>
      </c>
      <c r="D36" s="162"/>
      <c r="E36" s="162"/>
      <c r="F36" s="162"/>
      <c r="G36" s="162"/>
      <c r="H36" s="162"/>
      <c r="I36" s="165"/>
      <c r="J36" s="166"/>
      <c r="K36" s="166"/>
      <c r="L36" s="166"/>
      <c r="M36" s="166"/>
      <c r="N36" s="166"/>
      <c r="O36" s="166"/>
      <c r="P36" s="166"/>
      <c r="Q36" s="167"/>
      <c r="R36" s="124"/>
      <c r="S36" s="20"/>
    </row>
    <row r="37" spans="1:20" s="31" customFormat="1" ht="41.25" customHeight="1" x14ac:dyDescent="0.25">
      <c r="A37" s="20"/>
      <c r="B37" s="53"/>
      <c r="C37" s="164" t="s">
        <v>48</v>
      </c>
      <c r="D37" s="162"/>
      <c r="E37" s="162"/>
      <c r="F37" s="162"/>
      <c r="G37" s="162"/>
      <c r="H37" s="162"/>
      <c r="I37" s="165"/>
      <c r="J37" s="166"/>
      <c r="K37" s="166"/>
      <c r="L37" s="166"/>
      <c r="M37" s="166"/>
      <c r="N37" s="166"/>
      <c r="O37" s="166"/>
      <c r="P37" s="166"/>
      <c r="Q37" s="167"/>
      <c r="R37" s="124"/>
      <c r="S37" s="20"/>
    </row>
    <row r="38" spans="1:20" s="31" customFormat="1" ht="23.25" customHeight="1" x14ac:dyDescent="0.25">
      <c r="A38" s="20"/>
      <c r="B38" s="161" t="s">
        <v>49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20"/>
    </row>
    <row r="39" spans="1:20" s="31" customFormat="1" ht="66" customHeight="1" x14ac:dyDescent="0.25">
      <c r="A39" s="20"/>
      <c r="B39" s="149"/>
      <c r="C39" s="157" t="s">
        <v>35</v>
      </c>
      <c r="D39" s="157"/>
      <c r="E39" s="140" t="s">
        <v>36</v>
      </c>
      <c r="F39" s="140" t="s">
        <v>37</v>
      </c>
      <c r="G39" s="140" t="s">
        <v>38</v>
      </c>
      <c r="H39" s="158" t="s">
        <v>40</v>
      </c>
      <c r="I39" s="158"/>
      <c r="J39" s="140" t="s">
        <v>41</v>
      </c>
      <c r="K39" s="140" t="s">
        <v>42</v>
      </c>
      <c r="L39" s="140" t="s">
        <v>43</v>
      </c>
      <c r="M39" s="140" t="s">
        <v>44</v>
      </c>
      <c r="N39" s="140" t="s">
        <v>45</v>
      </c>
      <c r="O39" s="141" t="s">
        <v>10</v>
      </c>
      <c r="P39" s="142" t="s">
        <v>11</v>
      </c>
      <c r="Q39" s="142" t="s">
        <v>12</v>
      </c>
      <c r="R39" s="142" t="s">
        <v>13</v>
      </c>
      <c r="S39" s="20"/>
    </row>
    <row r="40" spans="1:20" s="31" customFormat="1" ht="25.5" customHeight="1" x14ac:dyDescent="0.25">
      <c r="A40" s="20"/>
      <c r="B40" s="53"/>
      <c r="C40" s="162" t="s">
        <v>50</v>
      </c>
      <c r="D40" s="162"/>
      <c r="E40" s="132"/>
      <c r="F40" s="132"/>
      <c r="G40" s="143"/>
      <c r="H40" s="159"/>
      <c r="I40" s="160"/>
      <c r="J40" s="144"/>
      <c r="K40" s="32"/>
      <c r="L40" s="32"/>
      <c r="M40" s="32"/>
      <c r="N40" s="32"/>
      <c r="O40" s="54" t="str">
        <f>IFERROR(AVERAGE(G40:N40),"N/A")</f>
        <v>N/A</v>
      </c>
      <c r="P40" s="33" t="str">
        <f t="shared" ref="P40:P45" si="4">IFERROR(IF((AVERAGE(I40:N40) &lt;&gt; 0), "N/A", 0%),"")</f>
        <v/>
      </c>
      <c r="Q40" s="145" t="str">
        <f t="shared" ref="Q40:Q45" si="5">IFERROR(O40*25,"")</f>
        <v/>
      </c>
      <c r="R40" s="124"/>
      <c r="S40" s="56"/>
      <c r="T40" s="57"/>
    </row>
    <row r="41" spans="1:20" s="31" customFormat="1" ht="21" customHeight="1" x14ac:dyDescent="0.25">
      <c r="A41" s="20"/>
      <c r="B41" s="53"/>
      <c r="C41" s="156" t="s">
        <v>51</v>
      </c>
      <c r="D41" s="156"/>
      <c r="E41" s="132"/>
      <c r="F41" s="133"/>
      <c r="G41" s="143"/>
      <c r="H41" s="159"/>
      <c r="I41" s="160"/>
      <c r="J41" s="144"/>
      <c r="K41" s="32"/>
      <c r="L41" s="32"/>
      <c r="M41" s="32"/>
      <c r="N41" s="32"/>
      <c r="O41" s="54" t="str">
        <f t="shared" ref="O41:O45" si="6">IFERROR(AVERAGE(G41:N41),"N/A")</f>
        <v>N/A</v>
      </c>
      <c r="P41" s="33" t="str">
        <f t="shared" si="4"/>
        <v/>
      </c>
      <c r="Q41" s="55" t="str">
        <f t="shared" si="5"/>
        <v/>
      </c>
      <c r="R41" s="124"/>
      <c r="S41" s="56"/>
      <c r="T41" s="57"/>
    </row>
    <row r="42" spans="1:20" s="31" customFormat="1" ht="23.25" customHeight="1" x14ac:dyDescent="0.25">
      <c r="A42" s="20"/>
      <c r="B42" s="53"/>
      <c r="C42" s="156" t="s">
        <v>52</v>
      </c>
      <c r="D42" s="156"/>
      <c r="E42" s="132"/>
      <c r="F42" s="133"/>
      <c r="G42" s="143"/>
      <c r="H42" s="159"/>
      <c r="I42" s="160"/>
      <c r="J42" s="144"/>
      <c r="K42" s="32"/>
      <c r="L42" s="32"/>
      <c r="M42" s="32"/>
      <c r="N42" s="32"/>
      <c r="O42" s="54" t="str">
        <f t="shared" si="6"/>
        <v>N/A</v>
      </c>
      <c r="P42" s="33" t="str">
        <f t="shared" si="4"/>
        <v/>
      </c>
      <c r="Q42" s="55" t="str">
        <f t="shared" si="5"/>
        <v/>
      </c>
      <c r="R42" s="124"/>
      <c r="S42" s="56"/>
      <c r="T42" s="57"/>
    </row>
    <row r="43" spans="1:20" s="31" customFormat="1" ht="18.75" customHeight="1" x14ac:dyDescent="0.25">
      <c r="A43" s="20"/>
      <c r="B43" s="53"/>
      <c r="C43" s="156" t="s">
        <v>53</v>
      </c>
      <c r="D43" s="156"/>
      <c r="E43" s="132"/>
      <c r="F43" s="133"/>
      <c r="G43" s="134"/>
      <c r="H43" s="170"/>
      <c r="I43" s="171"/>
      <c r="J43" s="135"/>
      <c r="K43" s="36"/>
      <c r="L43" s="36"/>
      <c r="M43" s="32"/>
      <c r="N43" s="32"/>
      <c r="O43" s="54" t="str">
        <f t="shared" si="6"/>
        <v>N/A</v>
      </c>
      <c r="P43" s="33" t="str">
        <f t="shared" si="4"/>
        <v/>
      </c>
      <c r="Q43" s="55" t="str">
        <f t="shared" si="5"/>
        <v/>
      </c>
      <c r="R43" s="124"/>
      <c r="S43" s="56"/>
      <c r="T43" s="57"/>
    </row>
    <row r="44" spans="1:20" s="31" customFormat="1" ht="20.25" customHeight="1" x14ac:dyDescent="0.25">
      <c r="A44" s="20"/>
      <c r="B44" s="53"/>
      <c r="C44" s="156" t="s">
        <v>54</v>
      </c>
      <c r="D44" s="156"/>
      <c r="E44" s="132"/>
      <c r="F44" s="133"/>
      <c r="G44" s="134"/>
      <c r="H44" s="170"/>
      <c r="I44" s="171"/>
      <c r="J44" s="135"/>
      <c r="K44" s="36"/>
      <c r="L44" s="36"/>
      <c r="M44" s="32"/>
      <c r="N44" s="32"/>
      <c r="O44" s="54" t="str">
        <f t="shared" si="6"/>
        <v>N/A</v>
      </c>
      <c r="P44" s="33" t="str">
        <f t="shared" si="4"/>
        <v/>
      </c>
      <c r="Q44" s="55" t="str">
        <f t="shared" si="5"/>
        <v/>
      </c>
      <c r="R44" s="124"/>
      <c r="S44" s="56"/>
      <c r="T44" s="57"/>
    </row>
    <row r="45" spans="1:20" s="31" customFormat="1" ht="20.25" customHeight="1" x14ac:dyDescent="0.25">
      <c r="A45" s="20"/>
      <c r="B45" s="53"/>
      <c r="C45" s="156" t="s">
        <v>55</v>
      </c>
      <c r="D45" s="156"/>
      <c r="E45" s="132"/>
      <c r="F45" s="133"/>
      <c r="G45" s="134"/>
      <c r="H45" s="170"/>
      <c r="I45" s="171"/>
      <c r="J45" s="135"/>
      <c r="K45" s="36"/>
      <c r="L45" s="36"/>
      <c r="M45" s="32"/>
      <c r="N45" s="32"/>
      <c r="O45" s="54" t="str">
        <f t="shared" si="6"/>
        <v>N/A</v>
      </c>
      <c r="P45" s="33" t="str">
        <f t="shared" si="4"/>
        <v/>
      </c>
      <c r="Q45" s="55" t="str">
        <f t="shared" si="5"/>
        <v/>
      </c>
      <c r="R45" s="124"/>
      <c r="S45" s="56"/>
      <c r="T45" s="57"/>
    </row>
    <row r="46" spans="1:20" s="31" customFormat="1" ht="17.25" customHeight="1" x14ac:dyDescent="0.25">
      <c r="A46" s="20"/>
      <c r="B46" s="53"/>
      <c r="C46" s="168" t="s">
        <v>56</v>
      </c>
      <c r="D46" s="168"/>
      <c r="E46" s="168"/>
      <c r="F46" s="168"/>
      <c r="G46" s="168"/>
      <c r="H46" s="169"/>
      <c r="I46" s="169"/>
      <c r="J46" s="168"/>
      <c r="K46" s="168"/>
      <c r="L46" s="168"/>
      <c r="M46" s="168"/>
      <c r="N46" s="168"/>
      <c r="O46" s="39" t="str">
        <f>IFERROR(AVERAGE(O40:O45),"N/A")</f>
        <v>N/A</v>
      </c>
      <c r="P46" s="138">
        <f>16/35</f>
        <v>0.45714285714285713</v>
      </c>
      <c r="Q46" s="146" t="str">
        <f>IFERROR((0.46*(AVERAGE(Q40:Q45))),"N/A")</f>
        <v>N/A</v>
      </c>
      <c r="R46" s="124"/>
      <c r="S46" s="56"/>
      <c r="T46" s="57"/>
    </row>
    <row r="47" spans="1:20" s="31" customFormat="1" ht="36" customHeight="1" x14ac:dyDescent="0.25">
      <c r="A47" s="20"/>
      <c r="B47" s="53"/>
      <c r="C47" s="164" t="s">
        <v>47</v>
      </c>
      <c r="D47" s="162"/>
      <c r="E47" s="162"/>
      <c r="F47" s="162"/>
      <c r="G47" s="162"/>
      <c r="H47" s="162"/>
      <c r="I47" s="165"/>
      <c r="J47" s="166"/>
      <c r="K47" s="166"/>
      <c r="L47" s="166"/>
      <c r="M47" s="166"/>
      <c r="N47" s="166"/>
      <c r="O47" s="166"/>
      <c r="P47" s="166"/>
      <c r="Q47" s="167"/>
      <c r="R47" s="124"/>
      <c r="S47" s="56"/>
      <c r="T47" s="57"/>
    </row>
    <row r="48" spans="1:20" s="31" customFormat="1" ht="36" customHeight="1" x14ac:dyDescent="0.25">
      <c r="A48" s="20"/>
      <c r="B48" s="53"/>
      <c r="C48" s="164" t="s">
        <v>48</v>
      </c>
      <c r="D48" s="162"/>
      <c r="E48" s="162"/>
      <c r="F48" s="162"/>
      <c r="G48" s="162"/>
      <c r="H48" s="162"/>
      <c r="I48" s="165"/>
      <c r="J48" s="166"/>
      <c r="K48" s="166"/>
      <c r="L48" s="166"/>
      <c r="M48" s="166"/>
      <c r="N48" s="166"/>
      <c r="O48" s="166"/>
      <c r="P48" s="166"/>
      <c r="Q48" s="167"/>
      <c r="R48" s="124"/>
      <c r="S48" s="56"/>
      <c r="T48" s="57"/>
    </row>
    <row r="49" spans="1:20" s="31" customFormat="1" ht="28.5" customHeight="1" x14ac:dyDescent="0.25">
      <c r="A49" s="20"/>
      <c r="B49" s="173" t="s">
        <v>57</v>
      </c>
      <c r="C49" s="174"/>
      <c r="D49" s="174"/>
      <c r="E49" s="174"/>
      <c r="F49" s="174"/>
      <c r="G49" s="174"/>
      <c r="H49" s="174"/>
      <c r="I49" s="175"/>
      <c r="J49" s="175"/>
      <c r="K49" s="175"/>
      <c r="L49" s="175"/>
      <c r="M49" s="175"/>
      <c r="N49" s="175"/>
      <c r="O49" s="147"/>
      <c r="P49" s="58">
        <f>2/35</f>
        <v>5.7142857142857141E-2</v>
      </c>
      <c r="Q49" s="153">
        <f>O49*(P49*25)</f>
        <v>0</v>
      </c>
      <c r="R49" s="124"/>
      <c r="S49" s="56"/>
      <c r="T49" s="57"/>
    </row>
    <row r="50" spans="1:20" s="31" customFormat="1" ht="28.5" customHeight="1" thickBot="1" x14ac:dyDescent="0.3">
      <c r="A50" s="20"/>
      <c r="B50" s="173" t="s">
        <v>58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47"/>
      <c r="P50" s="58">
        <f>2/35</f>
        <v>5.7142857142857141E-2</v>
      </c>
      <c r="Q50" s="153">
        <f>O50*(P50*25)</f>
        <v>0</v>
      </c>
      <c r="R50" s="124"/>
      <c r="S50" s="56"/>
      <c r="T50" s="57"/>
    </row>
    <row r="51" spans="1:20" s="31" customFormat="1" ht="28.5" customHeight="1" x14ac:dyDescent="0.25">
      <c r="A51" s="20"/>
      <c r="B51" s="176" t="s">
        <v>59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54" t="str">
        <f>IFERROR(((O35*P35)+(O46*P46)+(O49*P49)+(O50*P50)),"N/A")</f>
        <v>N/A</v>
      </c>
      <c r="P51" s="60">
        <f>P50+P49+P46+P35</f>
        <v>1</v>
      </c>
      <c r="Q51" s="153">
        <f>IFERROR(SUM(Q35,Q46,Q49,Q50),"N/A")</f>
        <v>0</v>
      </c>
      <c r="R51" s="124"/>
      <c r="S51" s="20"/>
    </row>
    <row r="52" spans="1:20" s="31" customFormat="1" ht="15.75" customHeight="1" x14ac:dyDescent="0.25">
      <c r="A52" s="20"/>
      <c r="B52" s="172" t="s">
        <v>31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20"/>
    </row>
    <row r="53" spans="1:20" s="31" customFormat="1" ht="59.45" customHeight="1" x14ac:dyDescent="0.3">
      <c r="A53" s="20"/>
      <c r="B53" s="48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50"/>
      <c r="S53" s="20"/>
    </row>
    <row r="54" spans="1:20" s="31" customFormat="1" ht="7.9" customHeight="1" x14ac:dyDescent="0.3">
      <c r="A54" s="20"/>
      <c r="B54" s="48"/>
      <c r="C54" s="50"/>
      <c r="D54" s="50"/>
      <c r="E54" s="50"/>
      <c r="F54" s="48"/>
      <c r="G54" s="61"/>
      <c r="H54" s="61"/>
      <c r="I54" s="62"/>
      <c r="J54" s="49"/>
      <c r="K54" s="48"/>
      <c r="L54" s="48"/>
      <c r="M54" s="48"/>
      <c r="N54" s="48"/>
      <c r="O54" s="48"/>
      <c r="P54" s="61"/>
      <c r="Q54" s="62"/>
      <c r="R54" s="62"/>
      <c r="S54" s="20"/>
    </row>
    <row r="55" spans="1:20" s="31" customFormat="1" ht="18.75" customHeight="1" x14ac:dyDescent="0.25">
      <c r="A55" s="20"/>
      <c r="B55" s="179" t="s">
        <v>60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20"/>
    </row>
    <row r="56" spans="1:20" s="31" customFormat="1" ht="23.25" customHeight="1" x14ac:dyDescent="0.3">
      <c r="A56" s="20"/>
      <c r="B56" s="48"/>
      <c r="C56" s="50"/>
      <c r="D56" s="50"/>
      <c r="E56" s="50"/>
      <c r="F56" s="48"/>
      <c r="G56" s="61"/>
      <c r="H56" s="61"/>
      <c r="I56" s="62"/>
      <c r="J56" s="49"/>
      <c r="K56" s="48"/>
      <c r="L56" s="48"/>
      <c r="M56" s="48"/>
      <c r="N56" s="48"/>
      <c r="O56" s="48"/>
      <c r="P56" s="61"/>
      <c r="Q56" s="62"/>
      <c r="R56" s="30" t="s">
        <v>13</v>
      </c>
      <c r="S56" s="20"/>
    </row>
    <row r="57" spans="1:20" s="31" customFormat="1" ht="28.5" customHeight="1" x14ac:dyDescent="0.25">
      <c r="A57" s="20"/>
      <c r="B57" s="178" t="s">
        <v>61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36"/>
      <c r="P57" s="58">
        <v>0.4</v>
      </c>
      <c r="Q57" s="55">
        <f>IFERROR(O57*P57*25,"N/A")</f>
        <v>0</v>
      </c>
      <c r="R57" s="124"/>
      <c r="S57" s="56"/>
      <c r="T57" s="57"/>
    </row>
    <row r="58" spans="1:20" s="31" customFormat="1" ht="28.5" customHeight="1" x14ac:dyDescent="0.25">
      <c r="A58" s="20"/>
      <c r="B58" s="178" t="s">
        <v>62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36"/>
      <c r="P58" s="58">
        <v>0.3</v>
      </c>
      <c r="Q58" s="55">
        <f>IFERROR(O58*P58*25,"N/A")</f>
        <v>0</v>
      </c>
      <c r="R58" s="124"/>
      <c r="S58" s="56"/>
      <c r="T58" s="57"/>
    </row>
    <row r="59" spans="1:20" s="31" customFormat="1" ht="28.5" customHeight="1" x14ac:dyDescent="0.25">
      <c r="A59" s="20"/>
      <c r="B59" s="178" t="s">
        <v>63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36"/>
      <c r="P59" s="58">
        <v>0.3</v>
      </c>
      <c r="Q59" s="55">
        <f>IFERROR(O59*P59*25,"N/A")</f>
        <v>0</v>
      </c>
      <c r="R59" s="124"/>
      <c r="S59" s="56"/>
      <c r="T59" s="57"/>
    </row>
    <row r="60" spans="1:20" s="31" customFormat="1" ht="28.5" customHeight="1" x14ac:dyDescent="0.25">
      <c r="A60" s="20"/>
      <c r="B60" s="163" t="s">
        <v>59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54" t="str">
        <f>IFERROR(AVERAGE(O57:O59),"N/A")</f>
        <v>N/A</v>
      </c>
      <c r="P60" s="63">
        <f>SUM(P57:P59)</f>
        <v>1</v>
      </c>
      <c r="Q60" s="55">
        <f>IFERROR(SUM(Q57:Q59),"N/A")</f>
        <v>0</v>
      </c>
      <c r="R60" s="124"/>
      <c r="S60" s="56"/>
      <c r="T60" s="57"/>
    </row>
    <row r="61" spans="1:20" s="31" customFormat="1" ht="7.9" customHeight="1" x14ac:dyDescent="0.3">
      <c r="A61" s="20"/>
      <c r="B61" s="48"/>
      <c r="C61" s="50"/>
      <c r="D61" s="50"/>
      <c r="E61" s="50"/>
      <c r="F61" s="48"/>
      <c r="G61" s="61"/>
      <c r="H61" s="61"/>
      <c r="I61" s="62"/>
      <c r="J61" s="49"/>
      <c r="K61" s="48"/>
      <c r="L61" s="48"/>
      <c r="M61" s="48"/>
      <c r="N61" s="48"/>
      <c r="O61" s="48"/>
      <c r="P61" s="61"/>
      <c r="Q61" s="62"/>
      <c r="R61" s="62"/>
      <c r="S61" s="20"/>
    </row>
    <row r="62" spans="1:20" s="31" customFormat="1" ht="19.5" customHeight="1" x14ac:dyDescent="0.25">
      <c r="A62" s="20"/>
      <c r="B62" s="129" t="s">
        <v>64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20"/>
    </row>
    <row r="63" spans="1:20" s="31" customFormat="1" ht="11.25" customHeight="1" x14ac:dyDescent="0.3">
      <c r="A63" s="20"/>
      <c r="B63" s="48"/>
      <c r="C63" s="50"/>
      <c r="D63" s="50"/>
      <c r="E63" s="50"/>
      <c r="F63" s="48"/>
      <c r="G63" s="61"/>
      <c r="H63" s="61"/>
      <c r="I63" s="62"/>
      <c r="J63" s="49"/>
      <c r="K63" s="48"/>
      <c r="L63" s="48"/>
      <c r="M63" s="48"/>
      <c r="N63" s="48"/>
      <c r="O63" s="48"/>
      <c r="P63" s="61"/>
      <c r="Q63" s="62"/>
      <c r="R63" s="30" t="s">
        <v>13</v>
      </c>
      <c r="S63" s="20"/>
    </row>
    <row r="64" spans="1:20" s="31" customFormat="1" ht="28.5" customHeight="1" x14ac:dyDescent="0.25">
      <c r="A64" s="20"/>
      <c r="B64" s="178" t="s">
        <v>65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36"/>
      <c r="P64" s="58">
        <v>0.5</v>
      </c>
      <c r="Q64" s="55">
        <f>O64*P64*25</f>
        <v>0</v>
      </c>
      <c r="R64" s="124"/>
      <c r="S64" s="56"/>
      <c r="T64" s="57"/>
    </row>
    <row r="65" spans="1:20" s="31" customFormat="1" ht="41.25" customHeight="1" x14ac:dyDescent="0.25">
      <c r="A65" s="20"/>
      <c r="B65" s="178" t="s">
        <v>66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36"/>
      <c r="P65" s="58">
        <v>0.5</v>
      </c>
      <c r="Q65" s="55">
        <f>O65*P65*25</f>
        <v>0</v>
      </c>
      <c r="R65" s="124"/>
      <c r="S65" s="56"/>
      <c r="T65" s="57"/>
    </row>
    <row r="66" spans="1:20" s="31" customFormat="1" ht="28.5" customHeight="1" x14ac:dyDescent="0.25">
      <c r="A66" s="20"/>
      <c r="B66" s="163" t="s">
        <v>59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59"/>
      <c r="P66" s="63">
        <f>SUM(P64:P65)</f>
        <v>1</v>
      </c>
      <c r="Q66" s="55">
        <f>IFERROR(SUM(Q64:Q65),"N/A")</f>
        <v>0</v>
      </c>
      <c r="R66" s="124"/>
      <c r="S66" s="20"/>
    </row>
    <row r="67" spans="1:20" s="31" customFormat="1" ht="15" customHeight="1" x14ac:dyDescent="0.25">
      <c r="A67" s="20"/>
      <c r="B67" s="172" t="s">
        <v>67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20"/>
    </row>
    <row r="68" spans="1:20" s="31" customFormat="1" ht="63" customHeight="1" x14ac:dyDescent="0.25">
      <c r="A68" s="20"/>
      <c r="B68" s="64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50"/>
      <c r="S68" s="20"/>
    </row>
    <row r="69" spans="1:20" s="31" customFormat="1" ht="5.0999999999999996" customHeight="1" x14ac:dyDescent="0.3">
      <c r="A69" s="20"/>
      <c r="B69" s="48"/>
      <c r="C69" s="49"/>
      <c r="D69" s="49"/>
      <c r="E69" s="49"/>
      <c r="F69" s="65"/>
      <c r="G69" s="65"/>
      <c r="H69" s="65"/>
      <c r="I69" s="65"/>
      <c r="J69" s="65"/>
      <c r="K69" s="65"/>
      <c r="L69" s="65"/>
      <c r="M69" s="48"/>
      <c r="N69" s="48"/>
      <c r="O69" s="51"/>
      <c r="P69" s="66"/>
      <c r="Q69" s="65"/>
      <c r="R69" s="65"/>
      <c r="S69" s="35"/>
    </row>
    <row r="70" spans="1:20" s="31" customFormat="1" ht="24.95" customHeight="1" thickBot="1" x14ac:dyDescent="0.35">
      <c r="A70" s="20"/>
      <c r="B70" s="67"/>
      <c r="C70" s="68" t="s">
        <v>68</v>
      </c>
      <c r="D70" s="69"/>
      <c r="E70" s="69"/>
      <c r="F70" s="70"/>
      <c r="G70" s="71"/>
      <c r="H70" s="71"/>
      <c r="I70" s="72"/>
      <c r="J70" s="69"/>
      <c r="K70" s="69"/>
      <c r="L70" s="69"/>
      <c r="M70" s="69"/>
      <c r="N70" s="69"/>
      <c r="O70" s="73" t="s">
        <v>69</v>
      </c>
      <c r="P70" s="74" t="s">
        <v>11</v>
      </c>
      <c r="Q70" s="75" t="s">
        <v>70</v>
      </c>
      <c r="R70" s="125"/>
      <c r="S70" s="35"/>
    </row>
    <row r="71" spans="1:20" s="31" customFormat="1" ht="21.6" customHeight="1" x14ac:dyDescent="0.3">
      <c r="A71" s="20"/>
      <c r="B71" s="67"/>
      <c r="C71" s="76" t="s">
        <v>71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>
        <f>Q15</f>
        <v>0</v>
      </c>
      <c r="P71" s="148">
        <v>0.05</v>
      </c>
      <c r="Q71" s="78">
        <f>IFERROR(O71*P71,"N/A")</f>
        <v>0</v>
      </c>
      <c r="R71" s="126"/>
      <c r="S71" s="35"/>
    </row>
    <row r="72" spans="1:20" s="31" customFormat="1" ht="21.6" customHeight="1" thickBot="1" x14ac:dyDescent="0.35">
      <c r="A72" s="20"/>
      <c r="B72" s="67"/>
      <c r="C72" s="76" t="s">
        <v>72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>
        <f>Q28</f>
        <v>0</v>
      </c>
      <c r="P72" s="148">
        <v>0.3</v>
      </c>
      <c r="Q72" s="78">
        <f>IFERROR(O72*P72,"N/A")</f>
        <v>0</v>
      </c>
      <c r="R72" s="126"/>
      <c r="S72" s="35"/>
    </row>
    <row r="73" spans="1:20" s="31" customFormat="1" ht="21" customHeight="1" x14ac:dyDescent="0.3">
      <c r="A73" s="20"/>
      <c r="B73" s="67"/>
      <c r="C73" s="76" t="s">
        <v>73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>
        <f>Q51</f>
        <v>0</v>
      </c>
      <c r="P73" s="148">
        <v>0.35</v>
      </c>
      <c r="Q73" s="154">
        <f>IFERROR(O73*P73,"N/A")</f>
        <v>0</v>
      </c>
      <c r="R73" s="126"/>
      <c r="S73" s="35"/>
    </row>
    <row r="74" spans="1:20" s="31" customFormat="1" ht="21" customHeight="1" thickBot="1" x14ac:dyDescent="0.35">
      <c r="A74" s="20"/>
      <c r="B74" s="67"/>
      <c r="C74" s="76" t="s">
        <v>74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7">
        <f>Q60</f>
        <v>0</v>
      </c>
      <c r="P74" s="148">
        <v>0.05</v>
      </c>
      <c r="Q74" s="78">
        <f>IFERROR(O74*P74,"N/A")</f>
        <v>0</v>
      </c>
      <c r="R74" s="126"/>
      <c r="S74" s="35"/>
    </row>
    <row r="75" spans="1:20" s="31" customFormat="1" ht="22.15" customHeight="1" x14ac:dyDescent="0.3">
      <c r="A75" s="20"/>
      <c r="B75" s="67"/>
      <c r="C75" s="76" t="s">
        <v>75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>
        <f>Q66</f>
        <v>0</v>
      </c>
      <c r="P75" s="148">
        <v>0.25</v>
      </c>
      <c r="Q75" s="78">
        <f>IFERROR(O75*P75,"N/A")</f>
        <v>0</v>
      </c>
      <c r="R75" s="126"/>
      <c r="S75" s="35"/>
    </row>
    <row r="76" spans="1:20" s="31" customFormat="1" ht="21" customHeight="1" thickBot="1" x14ac:dyDescent="0.35">
      <c r="A76" s="20"/>
      <c r="B76" s="79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181" t="s">
        <v>76</v>
      </c>
      <c r="N76" s="181"/>
      <c r="O76" s="181"/>
      <c r="P76" s="181"/>
      <c r="Q76" s="155">
        <f>SUM(Q71:Q75)</f>
        <v>0</v>
      </c>
      <c r="R76" s="81"/>
      <c r="S76" s="35"/>
    </row>
    <row r="77" spans="1:20" ht="24.6" customHeight="1" thickBot="1" x14ac:dyDescent="0.3">
      <c r="B77" s="182" t="s">
        <v>77</v>
      </c>
      <c r="C77" s="183"/>
      <c r="D77" s="183"/>
      <c r="E77" s="183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 t="s">
        <v>78</v>
      </c>
      <c r="Q77" s="84"/>
      <c r="R77" s="84"/>
    </row>
    <row r="78" spans="1:20" ht="12" customHeight="1" x14ac:dyDescent="0.3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20" ht="15" customHeight="1" x14ac:dyDescent="0.25">
      <c r="B79" s="172" t="s">
        <v>31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20" ht="47.45" customHeight="1" x14ac:dyDescent="0.25">
      <c r="B80" s="85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50"/>
    </row>
    <row r="81" spans="2:18" ht="24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ht="24.95" customHeight="1" x14ac:dyDescent="0.25"/>
    <row r="83" spans="2:18" ht="24.95" customHeight="1" x14ac:dyDescent="0.25"/>
    <row r="84" spans="2:18" ht="24.95" customHeight="1" x14ac:dyDescent="0.25"/>
    <row r="85" spans="2:18" ht="24.95" customHeight="1" x14ac:dyDescent="0.25"/>
    <row r="86" spans="2:18" ht="7.5" customHeight="1" x14ac:dyDescent="0.25"/>
    <row r="87" spans="2:18" ht="24.95" customHeight="1" x14ac:dyDescent="0.25"/>
    <row r="88" spans="2:18" ht="24.95" customHeight="1" x14ac:dyDescent="0.25"/>
    <row r="89" spans="2:18" ht="24.95" customHeight="1" x14ac:dyDescent="0.25"/>
    <row r="90" spans="2:18" ht="15" customHeight="1" x14ac:dyDescent="0.25"/>
    <row r="91" spans="2:18" ht="15" customHeight="1" x14ac:dyDescent="0.25"/>
    <row r="92" spans="2:18" ht="15" customHeight="1" x14ac:dyDescent="0.25"/>
    <row r="93" spans="2:18" ht="15" customHeight="1" x14ac:dyDescent="0.25"/>
    <row r="94" spans="2:18" ht="15" customHeight="1" x14ac:dyDescent="0.25"/>
    <row r="95" spans="2:18" ht="15" customHeight="1" x14ac:dyDescent="0.25"/>
    <row r="96" spans="2:1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</sheetData>
  <mergeCells count="76">
    <mergeCell ref="B13:N13"/>
    <mergeCell ref="B14:N14"/>
    <mergeCell ref="B22:N22"/>
    <mergeCell ref="B24:N24"/>
    <mergeCell ref="B21:N21"/>
    <mergeCell ref="B18:N18"/>
    <mergeCell ref="B19:N19"/>
    <mergeCell ref="B20:N20"/>
    <mergeCell ref="B15:N15"/>
    <mergeCell ref="B16:N16"/>
    <mergeCell ref="B17:N17"/>
    <mergeCell ref="F8:N8"/>
    <mergeCell ref="C9:R9"/>
    <mergeCell ref="B10:R10"/>
    <mergeCell ref="B11:N11"/>
    <mergeCell ref="B12:N12"/>
    <mergeCell ref="B28:N28"/>
    <mergeCell ref="B29:R29"/>
    <mergeCell ref="B23:N23"/>
    <mergeCell ref="C35:D35"/>
    <mergeCell ref="C34:D34"/>
    <mergeCell ref="B32:R32"/>
    <mergeCell ref="B33:R33"/>
    <mergeCell ref="C30:R30"/>
    <mergeCell ref="B25:N25"/>
    <mergeCell ref="B26:N26"/>
    <mergeCell ref="C27:N27"/>
    <mergeCell ref="F3:N3"/>
    <mergeCell ref="F4:N4"/>
    <mergeCell ref="F5:N5"/>
    <mergeCell ref="F6:N6"/>
    <mergeCell ref="F7:N7"/>
    <mergeCell ref="B78:R78"/>
    <mergeCell ref="B79:R79"/>
    <mergeCell ref="C80:Q80"/>
    <mergeCell ref="C68:Q68"/>
    <mergeCell ref="M76:P76"/>
    <mergeCell ref="B77:E77"/>
    <mergeCell ref="C45:D45"/>
    <mergeCell ref="B67:R67"/>
    <mergeCell ref="B49:N49"/>
    <mergeCell ref="B50:N50"/>
    <mergeCell ref="B51:N51"/>
    <mergeCell ref="B52:R52"/>
    <mergeCell ref="C53:Q53"/>
    <mergeCell ref="B57:N57"/>
    <mergeCell ref="B58:N58"/>
    <mergeCell ref="B60:N60"/>
    <mergeCell ref="B59:N59"/>
    <mergeCell ref="B55:R55"/>
    <mergeCell ref="I47:Q47"/>
    <mergeCell ref="I48:Q48"/>
    <mergeCell ref="B64:N64"/>
    <mergeCell ref="B65:N65"/>
    <mergeCell ref="B66:N66"/>
    <mergeCell ref="C36:H36"/>
    <mergeCell ref="C37:H37"/>
    <mergeCell ref="I36:Q36"/>
    <mergeCell ref="I37:Q37"/>
    <mergeCell ref="C48:H48"/>
    <mergeCell ref="C46:N46"/>
    <mergeCell ref="H41:I41"/>
    <mergeCell ref="H42:I42"/>
    <mergeCell ref="H43:I43"/>
    <mergeCell ref="H44:I44"/>
    <mergeCell ref="H45:I45"/>
    <mergeCell ref="C47:H47"/>
    <mergeCell ref="C41:D41"/>
    <mergeCell ref="C42:D42"/>
    <mergeCell ref="C43:D43"/>
    <mergeCell ref="C44:D44"/>
    <mergeCell ref="C39:D39"/>
    <mergeCell ref="H39:I39"/>
    <mergeCell ref="H40:I40"/>
    <mergeCell ref="B38:R38"/>
    <mergeCell ref="C40:D40"/>
  </mergeCells>
  <conditionalFormatting sqref="G35:N35 O24 O26 O64:O65 O49:O50 M43:N45 J43:M44 G43:G44">
    <cfRule type="containsBlanks" dxfId="127" priority="65">
      <formula>LEN(TRIM(G24))=0</formula>
    </cfRule>
  </conditionalFormatting>
  <conditionalFormatting sqref="O12:O14">
    <cfRule type="containsBlanks" dxfId="126" priority="64">
      <formula>LEN(TRIM(O12))=0</formula>
    </cfRule>
  </conditionalFormatting>
  <conditionalFormatting sqref="O14">
    <cfRule type="containsBlanks" dxfId="125" priority="63">
      <formula>LEN(TRIM(O14))=0</formula>
    </cfRule>
  </conditionalFormatting>
  <conditionalFormatting sqref="Q77:R77 F4:N8">
    <cfRule type="containsBlanks" dxfId="124" priority="60">
      <formula>LEN(TRIM(F4))=0</formula>
    </cfRule>
  </conditionalFormatting>
  <conditionalFormatting sqref="F3:N3">
    <cfRule type="containsBlanks" dxfId="123" priority="59">
      <formula>LEN(TRIM(F3))=0</formula>
    </cfRule>
  </conditionalFormatting>
  <conditionalFormatting sqref="C30 C68:R68 C53:R53 C80:R80">
    <cfRule type="containsBlanks" dxfId="122" priority="57">
      <formula>LEN(TRIM(C30))=0</formula>
    </cfRule>
  </conditionalFormatting>
  <conditionalFormatting sqref="O17">
    <cfRule type="containsBlanks" dxfId="121" priority="33">
      <formula>LEN(TRIM(O17))=0</formula>
    </cfRule>
  </conditionalFormatting>
  <conditionalFormatting sqref="G45 J45:M45">
    <cfRule type="containsBlanks" dxfId="120" priority="41">
      <formula>LEN(TRIM(G45))=0</formula>
    </cfRule>
  </conditionalFormatting>
  <conditionalFormatting sqref="O57">
    <cfRule type="containsBlanks" dxfId="119" priority="39">
      <formula>LEN(TRIM(O57))=0</formula>
    </cfRule>
  </conditionalFormatting>
  <conditionalFormatting sqref="O58">
    <cfRule type="containsBlanks" dxfId="118" priority="38">
      <formula>LEN(TRIM(O58))=0</formula>
    </cfRule>
  </conditionalFormatting>
  <conditionalFormatting sqref="O59">
    <cfRule type="containsBlanks" dxfId="117" priority="37">
      <formula>LEN(TRIM(O59))=0</formula>
    </cfRule>
  </conditionalFormatting>
  <conditionalFormatting sqref="O27">
    <cfRule type="containsBlanks" dxfId="116" priority="25">
      <formula>LEN(TRIM(O27))=0</formula>
    </cfRule>
  </conditionalFormatting>
  <conditionalFormatting sqref="O19">
    <cfRule type="containsBlanks" dxfId="115" priority="31">
      <formula>LEN(TRIM(O19))=0</formula>
    </cfRule>
  </conditionalFormatting>
  <conditionalFormatting sqref="O18">
    <cfRule type="containsBlanks" dxfId="114" priority="32">
      <formula>LEN(TRIM(O18))=0</formula>
    </cfRule>
  </conditionalFormatting>
  <conditionalFormatting sqref="O20">
    <cfRule type="containsBlanks" dxfId="113" priority="30">
      <formula>LEN(TRIM(O20))=0</formula>
    </cfRule>
  </conditionalFormatting>
  <conditionalFormatting sqref="O21">
    <cfRule type="containsBlanks" dxfId="112" priority="29">
      <formula>LEN(TRIM(O21))=0</formula>
    </cfRule>
  </conditionalFormatting>
  <conditionalFormatting sqref="O22">
    <cfRule type="containsBlanks" dxfId="111" priority="28">
      <formula>LEN(TRIM(O22))=0</formula>
    </cfRule>
  </conditionalFormatting>
  <conditionalFormatting sqref="O23">
    <cfRule type="containsBlanks" dxfId="110" priority="27">
      <formula>LEN(TRIM(O23))=0</formula>
    </cfRule>
  </conditionalFormatting>
  <conditionalFormatting sqref="O25">
    <cfRule type="containsBlanks" dxfId="109" priority="26">
      <formula>LEN(TRIM(O25))=0</formula>
    </cfRule>
  </conditionalFormatting>
  <conditionalFormatting sqref="I36">
    <cfRule type="containsBlanks" dxfId="108" priority="23">
      <formula>LEN(TRIM(I36))=0</formula>
    </cfRule>
  </conditionalFormatting>
  <conditionalFormatting sqref="I37">
    <cfRule type="containsBlanks" dxfId="107" priority="22">
      <formula>LEN(TRIM(I37))=0</formula>
    </cfRule>
  </conditionalFormatting>
  <conditionalFormatting sqref="H43">
    <cfRule type="containsBlanks" dxfId="106" priority="19">
      <formula>LEN(TRIM(H43))=0</formula>
    </cfRule>
  </conditionalFormatting>
  <conditionalFormatting sqref="H44">
    <cfRule type="containsBlanks" dxfId="105" priority="18">
      <formula>LEN(TRIM(H44))=0</formula>
    </cfRule>
  </conditionalFormatting>
  <conditionalFormatting sqref="H45">
    <cfRule type="containsBlanks" dxfId="104" priority="17">
      <formula>LEN(TRIM(H45))=0</formula>
    </cfRule>
  </conditionalFormatting>
  <conditionalFormatting sqref="I47">
    <cfRule type="containsBlanks" dxfId="103" priority="16">
      <formula>LEN(TRIM(I47))=0</formula>
    </cfRule>
  </conditionalFormatting>
  <conditionalFormatting sqref="H40">
    <cfRule type="containsBlanks" dxfId="102" priority="10">
      <formula>LEN(TRIM(H40))=0</formula>
    </cfRule>
  </conditionalFormatting>
  <conditionalFormatting sqref="J40:N40 G40">
    <cfRule type="containsBlanks" dxfId="101" priority="11">
      <formula>LEN(TRIM(G40))=0</formula>
    </cfRule>
  </conditionalFormatting>
  <conditionalFormatting sqref="I48">
    <cfRule type="containsBlanks" dxfId="100" priority="7">
      <formula>LEN(TRIM(I48))=0</formula>
    </cfRule>
  </conditionalFormatting>
  <conditionalFormatting sqref="H41">
    <cfRule type="containsBlanks" dxfId="99" priority="5">
      <formula>LEN(TRIM(H41))=0</formula>
    </cfRule>
  </conditionalFormatting>
  <conditionalFormatting sqref="J41:N41 G41">
    <cfRule type="containsBlanks" dxfId="98" priority="6">
      <formula>LEN(TRIM(G41))=0</formula>
    </cfRule>
  </conditionalFormatting>
  <conditionalFormatting sqref="H42">
    <cfRule type="containsBlanks" dxfId="97" priority="3">
      <formula>LEN(TRIM(H42))=0</formula>
    </cfRule>
  </conditionalFormatting>
  <conditionalFormatting sqref="J42:N42 G42">
    <cfRule type="containsBlanks" dxfId="96" priority="4">
      <formula>LEN(TRIM(G42))=0</formula>
    </cfRule>
  </conditionalFormatting>
  <conditionalFormatting sqref="O49">
    <cfRule type="colorScale" priority="2">
      <colorScale>
        <cfvo type="min"/>
        <cfvo type="max"/>
        <color theme="0" tint="-0.249977111117893"/>
        <color theme="0" tint="-0.249977111117893"/>
      </colorScale>
    </cfRule>
  </conditionalFormatting>
  <conditionalFormatting sqref="O50">
    <cfRule type="colorScale" priority="1">
      <colorScale>
        <cfvo type="min"/>
        <cfvo type="max"/>
        <color theme="0" tint="-0.249977111117893"/>
        <color theme="0" tint="-0.249977111117893"/>
      </colorScale>
    </cfRule>
  </conditionalFormatting>
  <dataValidations count="3">
    <dataValidation type="whole" allowBlank="1" showInputMessage="1" showErrorMessage="1" errorTitle="Invalid Rating" error="Please choose a value from 1 to 4" sqref="O49:O50" xr:uid="{00000000-0002-0000-0000-000000000000}">
      <formula1>1</formula1>
      <formula2>4</formula2>
    </dataValidation>
    <dataValidation allowBlank="1" showInputMessage="1" showErrorMessage="1" errorTitle="Invalid Rating" error="Please choose a value from 1 to 4" sqref="I36:I37 I47:I48" xr:uid="{00000000-0002-0000-0000-000001000000}"/>
    <dataValidation type="whole" allowBlank="1" showInputMessage="1" showErrorMessage="1" errorTitle="Invalid Rating" error="Please choose a value from 1 to 4" sqref="O12:O14 O17:O27 G35:N35 G40:N45 O64:O65 O57:O59" xr:uid="{56FCB1DA-D954-48C9-A945-00381D6087FF}">
      <formula1>0</formula1>
      <formula2>4</formula2>
    </dataValidation>
  </dataValidation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613F-D127-4927-8986-8A70F07F0216}">
  <dimension ref="A2:AE164"/>
  <sheetViews>
    <sheetView zoomScale="85" zoomScaleNormal="85" zoomScaleSheetLayoutView="110" workbookViewId="0">
      <pane ySplit="8" topLeftCell="A18" activePane="bottomLeft" state="frozen"/>
      <selection activeCell="B14" sqref="B14:N14"/>
      <selection pane="bottomLeft" activeCell="B26" sqref="B26:N26"/>
    </sheetView>
  </sheetViews>
  <sheetFormatPr defaultColWidth="0" defaultRowHeight="0" customHeight="1" zeroHeight="1" x14ac:dyDescent="0.25"/>
  <cols>
    <col min="1" max="2" width="0.85546875" style="20" customWidth="1"/>
    <col min="3" max="5" width="9.140625" style="20" customWidth="1"/>
    <col min="6" max="6" width="11.42578125" style="20" customWidth="1"/>
    <col min="7" max="8" width="12.7109375" style="20" customWidth="1"/>
    <col min="9" max="9" width="13.140625" style="20" customWidth="1"/>
    <col min="10" max="10" width="14.85546875" style="20" customWidth="1"/>
    <col min="11" max="14" width="13.140625" style="20" customWidth="1"/>
    <col min="15" max="17" width="8.42578125" style="20" customWidth="1"/>
    <col min="18" max="18" width="34.7109375" style="20" customWidth="1"/>
    <col min="19" max="19" width="0.85546875" style="20" customWidth="1"/>
    <col min="20" max="21" width="10.7109375" style="20" hidden="1" customWidth="1"/>
    <col min="22" max="31" width="0" style="20" hidden="1" customWidth="1"/>
    <col min="32" max="16384" width="9.140625" style="20" hidden="1"/>
  </cols>
  <sheetData>
    <row r="2" spans="1:21" s="22" customFormat="1" ht="168" customHeight="1" x14ac:dyDescent="0.3">
      <c r="A2" s="20"/>
      <c r="B2" s="21"/>
      <c r="C2" s="86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0"/>
    </row>
    <row r="3" spans="1:21" s="27" customFormat="1" ht="12" customHeight="1" x14ac:dyDescent="0.25">
      <c r="A3" s="23"/>
      <c r="B3" s="24"/>
      <c r="C3" s="24" t="s">
        <v>1</v>
      </c>
      <c r="D3" s="25"/>
      <c r="E3" s="25" t="s">
        <v>2</v>
      </c>
      <c r="F3" s="184"/>
      <c r="G3" s="185"/>
      <c r="H3" s="185"/>
      <c r="I3" s="185"/>
      <c r="J3" s="185"/>
      <c r="K3" s="185"/>
      <c r="L3" s="185"/>
      <c r="M3" s="185"/>
      <c r="N3" s="185"/>
      <c r="O3" s="25"/>
      <c r="P3" s="25"/>
      <c r="Q3" s="25"/>
      <c r="R3" s="25"/>
      <c r="S3" s="26"/>
    </row>
    <row r="4" spans="1:21" s="27" customFormat="1" ht="12" customHeight="1" x14ac:dyDescent="0.25">
      <c r="A4" s="23"/>
      <c r="B4" s="24"/>
      <c r="C4" s="24" t="s">
        <v>3</v>
      </c>
      <c r="D4" s="25"/>
      <c r="E4" s="25" t="s">
        <v>2</v>
      </c>
      <c r="F4" s="184"/>
      <c r="G4" s="185"/>
      <c r="H4" s="185"/>
      <c r="I4" s="185"/>
      <c r="J4" s="185"/>
      <c r="K4" s="185"/>
      <c r="L4" s="185"/>
      <c r="M4" s="185"/>
      <c r="N4" s="185"/>
      <c r="O4" s="25"/>
      <c r="P4" s="25"/>
      <c r="Q4" s="25"/>
      <c r="R4" s="25"/>
      <c r="S4" s="26"/>
    </row>
    <row r="5" spans="1:21" s="27" customFormat="1" ht="12" customHeight="1" x14ac:dyDescent="0.25">
      <c r="A5" s="23"/>
      <c r="B5" s="24"/>
      <c r="C5" s="24" t="s">
        <v>4</v>
      </c>
      <c r="D5" s="25"/>
      <c r="E5" s="151"/>
      <c r="F5" s="184"/>
      <c r="G5" s="185"/>
      <c r="H5" s="185"/>
      <c r="I5" s="185"/>
      <c r="J5" s="185"/>
      <c r="K5" s="185"/>
      <c r="L5" s="185"/>
      <c r="M5" s="185"/>
      <c r="N5" s="185"/>
      <c r="O5" s="25"/>
      <c r="P5" s="25"/>
      <c r="Q5" s="25"/>
      <c r="R5" s="25"/>
      <c r="S5" s="26"/>
      <c r="U5" s="28"/>
    </row>
    <row r="6" spans="1:21" s="27" customFormat="1" ht="12" customHeight="1" x14ac:dyDescent="0.25">
      <c r="A6" s="23"/>
      <c r="B6" s="24"/>
      <c r="C6" s="24" t="s">
        <v>5</v>
      </c>
      <c r="D6" s="25"/>
      <c r="E6" s="151"/>
      <c r="F6" s="184"/>
      <c r="G6" s="185"/>
      <c r="H6" s="185"/>
      <c r="I6" s="185"/>
      <c r="J6" s="185"/>
      <c r="K6" s="185"/>
      <c r="L6" s="185"/>
      <c r="M6" s="185"/>
      <c r="N6" s="185"/>
      <c r="O6" s="25"/>
      <c r="P6" s="25"/>
      <c r="Q6" s="25"/>
      <c r="R6" s="25"/>
      <c r="S6" s="26"/>
      <c r="U6" s="28"/>
    </row>
    <row r="7" spans="1:21" s="27" customFormat="1" ht="12" customHeight="1" x14ac:dyDescent="0.25">
      <c r="A7" s="23"/>
      <c r="B7" s="24"/>
      <c r="C7" s="24" t="s">
        <v>6</v>
      </c>
      <c r="D7" s="25"/>
      <c r="E7" s="151"/>
      <c r="F7" s="184"/>
      <c r="G7" s="185"/>
      <c r="H7" s="185"/>
      <c r="I7" s="185"/>
      <c r="J7" s="185"/>
      <c r="K7" s="185"/>
      <c r="L7" s="185"/>
      <c r="M7" s="185"/>
      <c r="N7" s="185"/>
      <c r="O7" s="25"/>
      <c r="P7" s="25"/>
      <c r="Q7" s="25"/>
      <c r="R7" s="25"/>
      <c r="S7" s="23"/>
    </row>
    <row r="8" spans="1:21" s="27" customFormat="1" ht="12" customHeight="1" x14ac:dyDescent="0.25">
      <c r="A8" s="23"/>
      <c r="B8" s="24"/>
      <c r="C8" s="24" t="s">
        <v>7</v>
      </c>
      <c r="D8" s="25"/>
      <c r="E8" s="151"/>
      <c r="F8" s="184"/>
      <c r="G8" s="185"/>
      <c r="H8" s="185"/>
      <c r="I8" s="185"/>
      <c r="J8" s="185"/>
      <c r="K8" s="185"/>
      <c r="L8" s="185"/>
      <c r="M8" s="185"/>
      <c r="N8" s="185"/>
      <c r="O8" s="25"/>
      <c r="P8" s="25"/>
      <c r="Q8" s="25"/>
      <c r="R8" s="25"/>
      <c r="S8" s="23"/>
    </row>
    <row r="9" spans="1:21" ht="5.0999999999999996" customHeight="1" x14ac:dyDescent="0.25"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</row>
    <row r="10" spans="1:21" ht="15.6" customHeight="1" x14ac:dyDescent="0.25">
      <c r="B10" s="191" t="s">
        <v>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21" s="31" customFormat="1" ht="18.75" customHeight="1" x14ac:dyDescent="0.25">
      <c r="A11" s="20"/>
      <c r="B11" s="161" t="s">
        <v>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9" t="s">
        <v>10</v>
      </c>
      <c r="P11" s="30" t="s">
        <v>11</v>
      </c>
      <c r="Q11" s="30" t="s">
        <v>12</v>
      </c>
      <c r="R11" s="30" t="s">
        <v>13</v>
      </c>
      <c r="S11" s="20"/>
    </row>
    <row r="12" spans="1:21" s="31" customFormat="1" ht="28.5" customHeight="1" x14ac:dyDescent="0.25">
      <c r="A12" s="20"/>
      <c r="B12" s="200" t="s">
        <v>79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32"/>
      <c r="P12" s="33">
        <v>0.25</v>
      </c>
      <c r="Q12" s="34">
        <f>O12*(P12*25)</f>
        <v>0</v>
      </c>
      <c r="R12" s="122"/>
      <c r="S12" s="35"/>
    </row>
    <row r="13" spans="1:21" s="31" customFormat="1" ht="37.5" customHeight="1" x14ac:dyDescent="0.25">
      <c r="A13" s="20"/>
      <c r="B13" s="202" t="s">
        <v>80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36"/>
      <c r="P13" s="37">
        <v>0.25</v>
      </c>
      <c r="Q13" s="38">
        <f t="shared" ref="Q13:Q27" si="0">O13*(P13*25)</f>
        <v>0</v>
      </c>
      <c r="R13" s="122"/>
      <c r="S13" s="35"/>
    </row>
    <row r="14" spans="1:21" s="31" customFormat="1" ht="28.5" customHeight="1" x14ac:dyDescent="0.25">
      <c r="A14" s="20"/>
      <c r="B14" s="202" t="s">
        <v>81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36"/>
      <c r="P14" s="37">
        <v>0.5</v>
      </c>
      <c r="Q14" s="38">
        <f>O14*(P14*25)</f>
        <v>0</v>
      </c>
      <c r="R14" s="122"/>
      <c r="S14" s="20"/>
    </row>
    <row r="15" spans="1:21" s="31" customFormat="1" ht="28.5" customHeight="1" thickBot="1" x14ac:dyDescent="0.3">
      <c r="A15" s="20"/>
      <c r="B15" s="204" t="s">
        <v>17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39" t="str">
        <f>IFERROR(AVERAGE(O12:O14),"N/A")</f>
        <v>N/A</v>
      </c>
      <c r="P15" s="40">
        <f>SUM(P12:P14)</f>
        <v>1</v>
      </c>
      <c r="Q15" s="41">
        <f>IFERROR(SUM(Q12:Q14),"N/A")</f>
        <v>0</v>
      </c>
      <c r="R15" s="123"/>
      <c r="S15" s="35"/>
    </row>
    <row r="16" spans="1:21" s="31" customFormat="1" ht="19.5" customHeight="1" thickBot="1" x14ac:dyDescent="0.3">
      <c r="A16" s="20"/>
      <c r="B16" s="161" t="s">
        <v>18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42" t="s">
        <v>10</v>
      </c>
      <c r="P16" s="43" t="s">
        <v>11</v>
      </c>
      <c r="Q16" s="43" t="s">
        <v>12</v>
      </c>
      <c r="R16" s="30" t="s">
        <v>13</v>
      </c>
      <c r="S16" s="20"/>
    </row>
    <row r="17" spans="1:30" s="31" customFormat="1" ht="28.5" customHeight="1" x14ac:dyDescent="0.25">
      <c r="A17" s="20"/>
      <c r="B17" s="195" t="s">
        <v>82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30"/>
      <c r="P17" s="37">
        <v>0.1</v>
      </c>
      <c r="Q17" s="38">
        <f t="shared" ref="Q17:Q23" si="1">O17*(P17*25)</f>
        <v>0</v>
      </c>
      <c r="R17" s="122"/>
      <c r="S17" s="20"/>
    </row>
    <row r="18" spans="1:30" s="31" customFormat="1" ht="28.5" customHeight="1" x14ac:dyDescent="0.25">
      <c r="A18" s="20"/>
      <c r="B18" s="195" t="s">
        <v>83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30"/>
      <c r="P18" s="37">
        <v>0.1</v>
      </c>
      <c r="Q18" s="38">
        <f t="shared" si="1"/>
        <v>0</v>
      </c>
      <c r="R18" s="122"/>
      <c r="S18" s="20"/>
    </row>
    <row r="19" spans="1:30" s="31" customFormat="1" ht="28.5" customHeight="1" x14ac:dyDescent="0.25">
      <c r="A19" s="20"/>
      <c r="B19" s="195" t="s">
        <v>84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30"/>
      <c r="P19" s="37">
        <v>0.1</v>
      </c>
      <c r="Q19" s="38">
        <f t="shared" si="1"/>
        <v>0</v>
      </c>
      <c r="R19" s="122"/>
      <c r="S19" s="20"/>
    </row>
    <row r="20" spans="1:30" s="31" customFormat="1" ht="28.5" customHeight="1" x14ac:dyDescent="0.25">
      <c r="A20" s="20"/>
      <c r="B20" s="195" t="s">
        <v>85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30"/>
      <c r="P20" s="37">
        <v>0.1</v>
      </c>
      <c r="Q20" s="38">
        <f t="shared" si="1"/>
        <v>0</v>
      </c>
      <c r="R20" s="122"/>
      <c r="S20" s="20"/>
    </row>
    <row r="21" spans="1:30" s="31" customFormat="1" ht="28.5" customHeight="1" x14ac:dyDescent="0.25">
      <c r="A21" s="20"/>
      <c r="B21" s="195" t="s">
        <v>86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30"/>
      <c r="P21" s="37">
        <v>0.1</v>
      </c>
      <c r="Q21" s="38">
        <f t="shared" si="1"/>
        <v>0</v>
      </c>
      <c r="R21" s="122"/>
      <c r="S21" s="20"/>
    </row>
    <row r="22" spans="1:30" s="31" customFormat="1" ht="28.5" customHeight="1" x14ac:dyDescent="0.25">
      <c r="A22" s="20"/>
      <c r="B22" s="187" t="s">
        <v>87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30"/>
      <c r="P22" s="37">
        <v>0.1</v>
      </c>
      <c r="Q22" s="38">
        <f t="shared" si="1"/>
        <v>0</v>
      </c>
      <c r="R22" s="122"/>
      <c r="S22" s="20"/>
    </row>
    <row r="23" spans="1:30" s="31" customFormat="1" ht="28.5" customHeight="1" x14ac:dyDescent="0.25">
      <c r="A23" s="20"/>
      <c r="B23" s="187" t="s">
        <v>88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30"/>
      <c r="P23" s="37">
        <v>0.1</v>
      </c>
      <c r="Q23" s="38">
        <f t="shared" si="1"/>
        <v>0</v>
      </c>
      <c r="R23" s="122"/>
      <c r="S23" s="20"/>
    </row>
    <row r="24" spans="1:30" s="31" customFormat="1" ht="28.5" customHeight="1" x14ac:dyDescent="0.25">
      <c r="A24" s="20"/>
      <c r="B24" s="195" t="s">
        <v>89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30"/>
      <c r="P24" s="37">
        <v>0.05</v>
      </c>
      <c r="Q24" s="38">
        <f t="shared" si="0"/>
        <v>0</v>
      </c>
      <c r="R24" s="122"/>
      <c r="S24" s="20"/>
    </row>
    <row r="25" spans="1:30" s="31" customFormat="1" ht="28.5" customHeight="1" x14ac:dyDescent="0.25">
      <c r="A25" s="20"/>
      <c r="B25" s="195" t="s">
        <v>90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30"/>
      <c r="P25" s="37">
        <v>0.1</v>
      </c>
      <c r="Q25" s="38">
        <f t="shared" si="0"/>
        <v>0</v>
      </c>
      <c r="R25" s="122"/>
      <c r="S25" s="20"/>
    </row>
    <row r="26" spans="1:30" s="31" customFormat="1" ht="28.5" customHeight="1" x14ac:dyDescent="0.25">
      <c r="A26" s="20"/>
      <c r="B26" s="195" t="s">
        <v>91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30"/>
      <c r="P26" s="37">
        <v>0.05</v>
      </c>
      <c r="Q26" s="38">
        <f t="shared" si="0"/>
        <v>0</v>
      </c>
      <c r="R26" s="122"/>
      <c r="S26" s="20"/>
    </row>
    <row r="27" spans="1:30" s="31" customFormat="1" ht="28.5" customHeight="1" x14ac:dyDescent="0.25">
      <c r="A27" s="20"/>
      <c r="B27" s="127"/>
      <c r="C27" s="131" t="s">
        <v>92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30"/>
      <c r="P27" s="37">
        <v>0.1</v>
      </c>
      <c r="Q27" s="38">
        <f t="shared" si="0"/>
        <v>0</v>
      </c>
      <c r="R27" s="122"/>
      <c r="S27" s="20"/>
    </row>
    <row r="28" spans="1:30" s="31" customFormat="1" ht="28.5" customHeight="1" x14ac:dyDescent="0.25">
      <c r="A28" s="20"/>
      <c r="B28" s="186" t="s">
        <v>30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39" t="str">
        <f>IFERROR(AVERAGE(O17:O27),"N/A")</f>
        <v>N/A</v>
      </c>
      <c r="P28" s="40">
        <f>SUM(P17:P27)</f>
        <v>1</v>
      </c>
      <c r="Q28" s="41">
        <f>IFERROR(SUM(Q17:Q27),"N/A")</f>
        <v>0</v>
      </c>
      <c r="R28" s="123"/>
      <c r="S28" s="20"/>
    </row>
    <row r="29" spans="1:30" s="31" customFormat="1" ht="12.75" customHeight="1" x14ac:dyDescent="0.25">
      <c r="A29" s="20"/>
      <c r="B29" s="172" t="s">
        <v>31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20"/>
    </row>
    <row r="30" spans="1:30" s="31" customFormat="1" ht="66" customHeight="1" x14ac:dyDescent="0.25">
      <c r="A30" s="20"/>
      <c r="B30" s="44" t="s">
        <v>32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20"/>
    </row>
    <row r="31" spans="1:30" s="31" customFormat="1" ht="8.4499999999999993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</row>
    <row r="32" spans="1:30" s="31" customFormat="1" ht="19.5" customHeight="1" x14ac:dyDescent="0.3">
      <c r="A32" s="20"/>
      <c r="B32" s="191" t="s">
        <v>33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"/>
      <c r="V32" s="45"/>
      <c r="W32" s="46"/>
      <c r="X32" s="46"/>
      <c r="Y32" s="46"/>
      <c r="Z32" s="46"/>
      <c r="AA32" s="46"/>
      <c r="AB32" s="46"/>
      <c r="AC32" s="47"/>
      <c r="AD32" s="46"/>
    </row>
    <row r="33" spans="1:20" s="31" customFormat="1" ht="23.25" customHeight="1" x14ac:dyDescent="0.25">
      <c r="A33" s="20"/>
      <c r="B33" s="161" t="s">
        <v>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20"/>
    </row>
    <row r="34" spans="1:20" s="31" customFormat="1" ht="69" customHeight="1" x14ac:dyDescent="0.3">
      <c r="A34" s="20"/>
      <c r="B34" s="48"/>
      <c r="C34" s="189" t="s">
        <v>35</v>
      </c>
      <c r="D34" s="190"/>
      <c r="E34" s="52" t="s">
        <v>36</v>
      </c>
      <c r="F34" s="52" t="s">
        <v>37</v>
      </c>
      <c r="G34" s="52" t="s">
        <v>38</v>
      </c>
      <c r="H34" s="52" t="s">
        <v>39</v>
      </c>
      <c r="I34" s="52" t="s">
        <v>40</v>
      </c>
      <c r="J34" s="52" t="s">
        <v>41</v>
      </c>
      <c r="K34" s="52" t="s">
        <v>42</v>
      </c>
      <c r="L34" s="52" t="s">
        <v>43</v>
      </c>
      <c r="M34" s="52" t="s">
        <v>44</v>
      </c>
      <c r="N34" s="52" t="s">
        <v>45</v>
      </c>
      <c r="O34" s="29" t="s">
        <v>10</v>
      </c>
      <c r="P34" s="30" t="s">
        <v>11</v>
      </c>
      <c r="Q34" s="30" t="s">
        <v>12</v>
      </c>
      <c r="R34" s="30" t="s">
        <v>13</v>
      </c>
      <c r="S34" s="20"/>
    </row>
    <row r="35" spans="1:20" s="31" customFormat="1" ht="56.25" customHeight="1" x14ac:dyDescent="0.25">
      <c r="A35" s="20"/>
      <c r="B35" s="53"/>
      <c r="C35" s="162" t="s">
        <v>46</v>
      </c>
      <c r="D35" s="162"/>
      <c r="E35" s="132"/>
      <c r="F35" s="133"/>
      <c r="G35" s="32"/>
      <c r="H35" s="32"/>
      <c r="I35" s="136"/>
      <c r="J35" s="136"/>
      <c r="K35" s="136"/>
      <c r="L35" s="136"/>
      <c r="M35" s="136"/>
      <c r="N35" s="136"/>
      <c r="O35" s="39" t="str">
        <f>IFERROR(AVERAGE(G35:N35),"N/A")</f>
        <v>N/A</v>
      </c>
      <c r="P35" s="33">
        <f>15/35</f>
        <v>0.42857142857142855</v>
      </c>
      <c r="Q35" s="55" t="str">
        <f>IFERROR(O35*(P35*25),"")</f>
        <v/>
      </c>
      <c r="R35" s="124"/>
      <c r="S35" s="20"/>
    </row>
    <row r="36" spans="1:20" s="31" customFormat="1" ht="56.25" customHeight="1" x14ac:dyDescent="0.25">
      <c r="A36" s="20"/>
      <c r="B36" s="53"/>
      <c r="C36" s="164" t="s">
        <v>47</v>
      </c>
      <c r="D36" s="162"/>
      <c r="E36" s="162"/>
      <c r="F36" s="162"/>
      <c r="G36" s="162"/>
      <c r="H36" s="162"/>
      <c r="I36" s="206"/>
      <c r="J36" s="207"/>
      <c r="K36" s="207"/>
      <c r="L36" s="207"/>
      <c r="M36" s="207"/>
      <c r="N36" s="207"/>
      <c r="O36" s="207"/>
      <c r="P36" s="207"/>
      <c r="Q36" s="208"/>
      <c r="R36" s="124"/>
      <c r="S36" s="20"/>
    </row>
    <row r="37" spans="1:20" s="31" customFormat="1" ht="56.25" customHeight="1" x14ac:dyDescent="0.25">
      <c r="A37" s="20"/>
      <c r="B37" s="53"/>
      <c r="C37" s="164" t="s">
        <v>48</v>
      </c>
      <c r="D37" s="162"/>
      <c r="E37" s="162"/>
      <c r="F37" s="162"/>
      <c r="G37" s="162"/>
      <c r="H37" s="162"/>
      <c r="I37" s="206"/>
      <c r="J37" s="207"/>
      <c r="K37" s="207"/>
      <c r="L37" s="207"/>
      <c r="M37" s="207"/>
      <c r="N37" s="207"/>
      <c r="O37" s="207"/>
      <c r="P37" s="207"/>
      <c r="Q37" s="208"/>
      <c r="R37" s="124"/>
      <c r="S37" s="20"/>
    </row>
    <row r="38" spans="1:20" s="31" customFormat="1" ht="23.25" customHeight="1" x14ac:dyDescent="0.25">
      <c r="A38" s="20"/>
      <c r="B38" s="161" t="s">
        <v>49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20"/>
    </row>
    <row r="39" spans="1:20" s="31" customFormat="1" ht="63" customHeight="1" x14ac:dyDescent="0.25">
      <c r="A39" s="20"/>
      <c r="B39" s="149"/>
      <c r="C39" s="189" t="s">
        <v>35</v>
      </c>
      <c r="D39" s="190"/>
      <c r="E39" s="52" t="s">
        <v>36</v>
      </c>
      <c r="F39" s="52" t="s">
        <v>37</v>
      </c>
      <c r="G39" s="137" t="s">
        <v>38</v>
      </c>
      <c r="H39" s="209" t="s">
        <v>40</v>
      </c>
      <c r="I39" s="210"/>
      <c r="J39" s="52" t="s">
        <v>41</v>
      </c>
      <c r="K39" s="52" t="s">
        <v>42</v>
      </c>
      <c r="L39" s="52" t="s">
        <v>43</v>
      </c>
      <c r="M39" s="52" t="s">
        <v>44</v>
      </c>
      <c r="N39" s="52" t="s">
        <v>45</v>
      </c>
      <c r="O39" s="29" t="s">
        <v>10</v>
      </c>
      <c r="P39" s="30" t="s">
        <v>11</v>
      </c>
      <c r="Q39" s="30" t="s">
        <v>12</v>
      </c>
      <c r="R39" s="30" t="s">
        <v>13</v>
      </c>
      <c r="S39" s="20"/>
    </row>
    <row r="40" spans="1:20" s="31" customFormat="1" ht="36" customHeight="1" x14ac:dyDescent="0.25">
      <c r="A40" s="20"/>
      <c r="B40" s="53"/>
      <c r="C40" s="156" t="s">
        <v>50</v>
      </c>
      <c r="D40" s="156"/>
      <c r="E40" s="132"/>
      <c r="F40" s="132"/>
      <c r="G40" s="134"/>
      <c r="H40" s="170"/>
      <c r="I40" s="171"/>
      <c r="J40" s="135"/>
      <c r="K40" s="36"/>
      <c r="L40" s="36"/>
      <c r="M40" s="32"/>
      <c r="N40" s="32"/>
      <c r="O40" s="54" t="str">
        <f>IFERROR(AVERAGE(G40:N40),"N/A")</f>
        <v>N/A</v>
      </c>
      <c r="P40" s="33" t="str">
        <f t="shared" ref="P40:P45" si="2">IFERROR(IF((AVERAGE(I40:N40) &lt;&gt; 0), "N/A", 0%),"")</f>
        <v/>
      </c>
      <c r="Q40" s="145" t="str">
        <f t="shared" ref="Q40:Q45" si="3">IFERROR(O40*25,"")</f>
        <v/>
      </c>
      <c r="R40" s="124"/>
      <c r="S40" s="56"/>
      <c r="T40" s="57"/>
    </row>
    <row r="41" spans="1:20" s="31" customFormat="1" ht="36" customHeight="1" x14ac:dyDescent="0.25">
      <c r="A41" s="20"/>
      <c r="B41" s="53"/>
      <c r="C41" s="156" t="s">
        <v>51</v>
      </c>
      <c r="D41" s="156"/>
      <c r="E41" s="132"/>
      <c r="F41" s="133"/>
      <c r="G41" s="134"/>
      <c r="H41" s="170"/>
      <c r="I41" s="171"/>
      <c r="J41" s="135"/>
      <c r="K41" s="36"/>
      <c r="L41" s="36"/>
      <c r="M41" s="32"/>
      <c r="N41" s="32"/>
      <c r="O41" s="54" t="str">
        <f t="shared" ref="O41:O45" si="4">IFERROR(AVERAGE(G41:N41),"N/A")</f>
        <v>N/A</v>
      </c>
      <c r="P41" s="33" t="str">
        <f t="shared" si="2"/>
        <v/>
      </c>
      <c r="Q41" s="55" t="str">
        <f t="shared" si="3"/>
        <v/>
      </c>
      <c r="R41" s="124"/>
      <c r="S41" s="56"/>
      <c r="T41" s="57"/>
    </row>
    <row r="42" spans="1:20" s="31" customFormat="1" ht="36" customHeight="1" x14ac:dyDescent="0.25">
      <c r="A42" s="20"/>
      <c r="B42" s="53"/>
      <c r="C42" s="156" t="s">
        <v>52</v>
      </c>
      <c r="D42" s="156"/>
      <c r="E42" s="132"/>
      <c r="F42" s="133"/>
      <c r="G42" s="134"/>
      <c r="H42" s="170"/>
      <c r="I42" s="171"/>
      <c r="J42" s="135"/>
      <c r="K42" s="36"/>
      <c r="L42" s="36"/>
      <c r="M42" s="32"/>
      <c r="N42" s="32"/>
      <c r="O42" s="54" t="str">
        <f t="shared" si="4"/>
        <v>N/A</v>
      </c>
      <c r="P42" s="33" t="str">
        <f t="shared" si="2"/>
        <v/>
      </c>
      <c r="Q42" s="55" t="str">
        <f t="shared" si="3"/>
        <v/>
      </c>
      <c r="R42" s="124"/>
      <c r="S42" s="56"/>
      <c r="T42" s="57"/>
    </row>
    <row r="43" spans="1:20" s="31" customFormat="1" ht="36" customHeight="1" x14ac:dyDescent="0.25">
      <c r="A43" s="20"/>
      <c r="B43" s="53"/>
      <c r="C43" s="156" t="s">
        <v>53</v>
      </c>
      <c r="D43" s="156"/>
      <c r="E43" s="132"/>
      <c r="F43" s="133"/>
      <c r="G43" s="134"/>
      <c r="H43" s="170"/>
      <c r="I43" s="171"/>
      <c r="J43" s="135"/>
      <c r="K43" s="36"/>
      <c r="L43" s="36"/>
      <c r="M43" s="32"/>
      <c r="N43" s="32"/>
      <c r="O43" s="54" t="str">
        <f t="shared" si="4"/>
        <v>N/A</v>
      </c>
      <c r="P43" s="33" t="str">
        <f t="shared" si="2"/>
        <v/>
      </c>
      <c r="Q43" s="55" t="str">
        <f t="shared" si="3"/>
        <v/>
      </c>
      <c r="R43" s="124"/>
      <c r="S43" s="56"/>
      <c r="T43" s="57"/>
    </row>
    <row r="44" spans="1:20" s="31" customFormat="1" ht="36" customHeight="1" x14ac:dyDescent="0.25">
      <c r="A44" s="20"/>
      <c r="B44" s="53"/>
      <c r="C44" s="156" t="s">
        <v>54</v>
      </c>
      <c r="D44" s="156"/>
      <c r="E44" s="132"/>
      <c r="F44" s="133"/>
      <c r="G44" s="134"/>
      <c r="H44" s="170"/>
      <c r="I44" s="171"/>
      <c r="J44" s="135"/>
      <c r="K44" s="36"/>
      <c r="L44" s="36"/>
      <c r="M44" s="32"/>
      <c r="N44" s="32"/>
      <c r="O44" s="54" t="str">
        <f t="shared" si="4"/>
        <v>N/A</v>
      </c>
      <c r="P44" s="33" t="str">
        <f t="shared" si="2"/>
        <v/>
      </c>
      <c r="Q44" s="55" t="str">
        <f t="shared" si="3"/>
        <v/>
      </c>
      <c r="R44" s="124"/>
      <c r="S44" s="56"/>
      <c r="T44" s="57"/>
    </row>
    <row r="45" spans="1:20" s="31" customFormat="1" ht="36" customHeight="1" x14ac:dyDescent="0.25">
      <c r="A45" s="20"/>
      <c r="B45" s="53"/>
      <c r="C45" s="156" t="s">
        <v>55</v>
      </c>
      <c r="D45" s="156"/>
      <c r="E45" s="132"/>
      <c r="F45" s="133"/>
      <c r="G45" s="134"/>
      <c r="H45" s="170"/>
      <c r="I45" s="171"/>
      <c r="J45" s="135"/>
      <c r="K45" s="36"/>
      <c r="L45" s="36"/>
      <c r="M45" s="32"/>
      <c r="N45" s="32"/>
      <c r="O45" s="54" t="str">
        <f t="shared" si="4"/>
        <v>N/A</v>
      </c>
      <c r="P45" s="33" t="str">
        <f t="shared" si="2"/>
        <v/>
      </c>
      <c r="Q45" s="55" t="str">
        <f t="shared" si="3"/>
        <v/>
      </c>
      <c r="R45" s="124"/>
      <c r="S45" s="56"/>
      <c r="T45" s="57"/>
    </row>
    <row r="46" spans="1:20" s="31" customFormat="1" ht="36" customHeight="1" x14ac:dyDescent="0.25">
      <c r="A46" s="20"/>
      <c r="B46" s="53"/>
      <c r="C46" s="168" t="s">
        <v>56</v>
      </c>
      <c r="D46" s="168"/>
      <c r="E46" s="168"/>
      <c r="F46" s="168"/>
      <c r="G46" s="168"/>
      <c r="H46" s="169"/>
      <c r="I46" s="169"/>
      <c r="J46" s="168"/>
      <c r="K46" s="168"/>
      <c r="L46" s="168"/>
      <c r="M46" s="168"/>
      <c r="N46" s="168"/>
      <c r="O46" s="39" t="str">
        <f>IFERROR(AVERAGE(O40:O45),"N/A")</f>
        <v>N/A</v>
      </c>
      <c r="P46" s="138">
        <f>16/35</f>
        <v>0.45714285714285713</v>
      </c>
      <c r="Q46" s="146" t="str">
        <f>IFERROR((0.46*(AVERAGE(Q40:Q45))),"N/A")</f>
        <v>N/A</v>
      </c>
      <c r="R46" s="124"/>
      <c r="S46" s="56"/>
      <c r="T46" s="57"/>
    </row>
    <row r="47" spans="1:20" s="31" customFormat="1" ht="36" customHeight="1" x14ac:dyDescent="0.25">
      <c r="A47" s="20"/>
      <c r="B47" s="53"/>
      <c r="C47" s="164" t="s">
        <v>47</v>
      </c>
      <c r="D47" s="162"/>
      <c r="E47" s="162"/>
      <c r="F47" s="162"/>
      <c r="G47" s="162"/>
      <c r="H47" s="162"/>
      <c r="I47" s="206"/>
      <c r="J47" s="207"/>
      <c r="K47" s="207"/>
      <c r="L47" s="207"/>
      <c r="M47" s="207"/>
      <c r="N47" s="207"/>
      <c r="O47" s="207"/>
      <c r="P47" s="207"/>
      <c r="Q47" s="208"/>
      <c r="R47" s="124"/>
      <c r="S47" s="56"/>
      <c r="T47" s="57"/>
    </row>
    <row r="48" spans="1:20" s="31" customFormat="1" ht="36" customHeight="1" x14ac:dyDescent="0.25">
      <c r="A48" s="20"/>
      <c r="B48" s="53"/>
      <c r="C48" s="164" t="s">
        <v>48</v>
      </c>
      <c r="D48" s="162"/>
      <c r="E48" s="162"/>
      <c r="F48" s="162"/>
      <c r="G48" s="162"/>
      <c r="H48" s="162"/>
      <c r="I48" s="206"/>
      <c r="J48" s="207"/>
      <c r="K48" s="207"/>
      <c r="L48" s="207"/>
      <c r="M48" s="207"/>
      <c r="N48" s="207"/>
      <c r="O48" s="207"/>
      <c r="P48" s="207"/>
      <c r="Q48" s="208"/>
      <c r="R48" s="124"/>
      <c r="S48" s="56"/>
      <c r="T48" s="57"/>
    </row>
    <row r="49" spans="1:20" s="31" customFormat="1" ht="28.5" customHeight="1" x14ac:dyDescent="0.25">
      <c r="A49" s="20"/>
      <c r="B49" s="173" t="s">
        <v>57</v>
      </c>
      <c r="C49" s="174"/>
      <c r="D49" s="174"/>
      <c r="E49" s="174"/>
      <c r="F49" s="174"/>
      <c r="G49" s="174"/>
      <c r="H49" s="174"/>
      <c r="I49" s="175"/>
      <c r="J49" s="175"/>
      <c r="K49" s="175"/>
      <c r="L49" s="175"/>
      <c r="M49" s="175"/>
      <c r="N49" s="175"/>
      <c r="O49" s="147"/>
      <c r="P49" s="58">
        <f>2/35</f>
        <v>5.7142857142857141E-2</v>
      </c>
      <c r="Q49" s="153">
        <f>O49*(P49*25)</f>
        <v>0</v>
      </c>
      <c r="R49" s="124"/>
      <c r="S49" s="56"/>
      <c r="T49" s="57"/>
    </row>
    <row r="50" spans="1:20" s="31" customFormat="1" ht="28.5" customHeight="1" x14ac:dyDescent="0.25">
      <c r="A50" s="20"/>
      <c r="B50" s="173" t="s">
        <v>58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47"/>
      <c r="P50" s="58">
        <f>2/35</f>
        <v>5.7142857142857141E-2</v>
      </c>
      <c r="Q50" s="153">
        <f>O50*(P50*25)</f>
        <v>0</v>
      </c>
      <c r="R50" s="124"/>
      <c r="S50" s="56"/>
      <c r="T50" s="57"/>
    </row>
    <row r="51" spans="1:20" s="31" customFormat="1" ht="28.5" customHeight="1" x14ac:dyDescent="0.25">
      <c r="A51" s="20"/>
      <c r="B51" s="176" t="s">
        <v>59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54" t="str">
        <f>IFERROR(((O35*P35)+(O46*P46)+(O49*P49)+(O50*P50)),"N/A")</f>
        <v>N/A</v>
      </c>
      <c r="P51" s="60">
        <f>P50+P49+P46+P35</f>
        <v>1</v>
      </c>
      <c r="Q51" s="153">
        <f>IFERROR(SUM(Q35,Q46,Q49,Q50),"N/A")</f>
        <v>0</v>
      </c>
      <c r="R51" s="124"/>
      <c r="S51" s="20"/>
    </row>
    <row r="52" spans="1:20" s="31" customFormat="1" ht="15.75" customHeight="1" x14ac:dyDescent="0.25">
      <c r="A52" s="20"/>
      <c r="B52" s="172" t="s">
        <v>31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20"/>
    </row>
    <row r="53" spans="1:20" s="31" customFormat="1" ht="59.45" customHeight="1" x14ac:dyDescent="0.3">
      <c r="A53" s="20"/>
      <c r="B53" s="48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50"/>
      <c r="S53" s="20"/>
    </row>
    <row r="54" spans="1:20" s="31" customFormat="1" ht="7.9" customHeight="1" x14ac:dyDescent="0.3">
      <c r="A54" s="20"/>
      <c r="B54" s="48"/>
      <c r="C54" s="50"/>
      <c r="D54" s="50"/>
      <c r="E54" s="50"/>
      <c r="F54" s="48"/>
      <c r="G54" s="61"/>
      <c r="H54" s="61"/>
      <c r="I54" s="62"/>
      <c r="J54" s="49"/>
      <c r="K54" s="48"/>
      <c r="L54" s="48"/>
      <c r="M54" s="48"/>
      <c r="N54" s="48"/>
      <c r="O54" s="48"/>
      <c r="P54" s="61"/>
      <c r="Q54" s="62"/>
      <c r="R54" s="62"/>
      <c r="S54" s="20"/>
    </row>
    <row r="55" spans="1:20" s="31" customFormat="1" ht="18.75" customHeight="1" x14ac:dyDescent="0.25">
      <c r="A55" s="20"/>
      <c r="B55" s="179" t="s">
        <v>60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20"/>
    </row>
    <row r="56" spans="1:20" s="31" customFormat="1" ht="23.25" customHeight="1" x14ac:dyDescent="0.3">
      <c r="A56" s="20"/>
      <c r="B56" s="48"/>
      <c r="C56" s="50"/>
      <c r="D56" s="50"/>
      <c r="E56" s="50"/>
      <c r="F56" s="48"/>
      <c r="G56" s="61"/>
      <c r="H56" s="61"/>
      <c r="I56" s="62"/>
      <c r="J56" s="49"/>
      <c r="K56" s="48"/>
      <c r="L56" s="48"/>
      <c r="M56" s="48"/>
      <c r="N56" s="48"/>
      <c r="O56" s="48"/>
      <c r="P56" s="61"/>
      <c r="Q56" s="62"/>
      <c r="R56" s="30" t="s">
        <v>13</v>
      </c>
      <c r="S56" s="20"/>
    </row>
    <row r="57" spans="1:20" s="31" customFormat="1" ht="28.5" customHeight="1" x14ac:dyDescent="0.25">
      <c r="A57" s="20"/>
      <c r="B57" s="178" t="s">
        <v>61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36"/>
      <c r="P57" s="58">
        <v>0.4</v>
      </c>
      <c r="Q57" s="55">
        <f>IFERROR(O57*P57*25,"N/A")</f>
        <v>0</v>
      </c>
      <c r="R57" s="124"/>
      <c r="S57" s="56"/>
      <c r="T57" s="57"/>
    </row>
    <row r="58" spans="1:20" s="31" customFormat="1" ht="28.5" customHeight="1" x14ac:dyDescent="0.25">
      <c r="A58" s="20"/>
      <c r="B58" s="178" t="s">
        <v>62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36"/>
      <c r="P58" s="58">
        <v>0.3</v>
      </c>
      <c r="Q58" s="55">
        <f>IFERROR(O58*P58*25,"N/A")</f>
        <v>0</v>
      </c>
      <c r="R58" s="124"/>
      <c r="S58" s="56"/>
      <c r="T58" s="57"/>
    </row>
    <row r="59" spans="1:20" s="31" customFormat="1" ht="28.5" customHeight="1" x14ac:dyDescent="0.25">
      <c r="A59" s="20"/>
      <c r="B59" s="178" t="s">
        <v>63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36"/>
      <c r="P59" s="58">
        <v>0.3</v>
      </c>
      <c r="Q59" s="55">
        <f>IFERROR(O59*P59*25,"N/A")</f>
        <v>0</v>
      </c>
      <c r="R59" s="124"/>
      <c r="S59" s="56"/>
      <c r="T59" s="57"/>
    </row>
    <row r="60" spans="1:20" s="31" customFormat="1" ht="28.5" customHeight="1" x14ac:dyDescent="0.25">
      <c r="A60" s="20"/>
      <c r="B60" s="163" t="s">
        <v>59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54" t="str">
        <f>IFERROR(AVERAGE(O57:O59),"N/A")</f>
        <v>N/A</v>
      </c>
      <c r="P60" s="63">
        <f>SUM(P57:P59)</f>
        <v>1</v>
      </c>
      <c r="Q60" s="55">
        <f>IFERROR(SUM(Q57:Q59),"N/A")</f>
        <v>0</v>
      </c>
      <c r="R60" s="124"/>
      <c r="S60" s="56"/>
      <c r="T60" s="57"/>
    </row>
    <row r="61" spans="1:20" s="31" customFormat="1" ht="7.9" customHeight="1" x14ac:dyDescent="0.3">
      <c r="A61" s="20"/>
      <c r="B61" s="48"/>
      <c r="C61" s="50"/>
      <c r="D61" s="50"/>
      <c r="E61" s="50"/>
      <c r="F61" s="48"/>
      <c r="G61" s="61"/>
      <c r="H61" s="61"/>
      <c r="I61" s="62"/>
      <c r="J61" s="49"/>
      <c r="K61" s="48"/>
      <c r="L61" s="48"/>
      <c r="M61" s="48"/>
      <c r="N61" s="48"/>
      <c r="O61" s="48"/>
      <c r="P61" s="61"/>
      <c r="Q61" s="62"/>
      <c r="R61" s="62"/>
      <c r="S61" s="20"/>
    </row>
    <row r="62" spans="1:20" s="31" customFormat="1" ht="19.5" customHeight="1" x14ac:dyDescent="0.25">
      <c r="A62" s="20"/>
      <c r="B62" s="129" t="s">
        <v>64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20"/>
    </row>
    <row r="63" spans="1:20" s="31" customFormat="1" ht="11.25" customHeight="1" x14ac:dyDescent="0.3">
      <c r="A63" s="20"/>
      <c r="B63" s="48"/>
      <c r="C63" s="50"/>
      <c r="D63" s="50"/>
      <c r="E63" s="50"/>
      <c r="F63" s="48"/>
      <c r="G63" s="61"/>
      <c r="H63" s="61"/>
      <c r="I63" s="62"/>
      <c r="J63" s="49"/>
      <c r="K63" s="48"/>
      <c r="L63" s="48"/>
      <c r="M63" s="48"/>
      <c r="N63" s="48"/>
      <c r="O63" s="48"/>
      <c r="P63" s="61"/>
      <c r="Q63" s="62"/>
      <c r="R63" s="30" t="s">
        <v>13</v>
      </c>
      <c r="S63" s="20"/>
    </row>
    <row r="64" spans="1:20" s="31" customFormat="1" ht="28.5" customHeight="1" x14ac:dyDescent="0.25">
      <c r="A64" s="20"/>
      <c r="B64" s="178" t="s">
        <v>65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36"/>
      <c r="P64" s="58">
        <v>0.5</v>
      </c>
      <c r="Q64" s="55">
        <f>O64*P64*25</f>
        <v>0</v>
      </c>
      <c r="R64" s="124"/>
      <c r="S64" s="56"/>
      <c r="T64" s="57"/>
    </row>
    <row r="65" spans="1:20" s="31" customFormat="1" ht="41.25" customHeight="1" x14ac:dyDescent="0.25">
      <c r="A65" s="20"/>
      <c r="B65" s="178" t="s">
        <v>66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36"/>
      <c r="P65" s="58">
        <v>0.5</v>
      </c>
      <c r="Q65" s="55">
        <f>O65*P65*25</f>
        <v>0</v>
      </c>
      <c r="R65" s="124"/>
      <c r="S65" s="56"/>
      <c r="T65" s="57"/>
    </row>
    <row r="66" spans="1:20" s="31" customFormat="1" ht="28.5" customHeight="1" x14ac:dyDescent="0.25">
      <c r="A66" s="20"/>
      <c r="B66" s="163" t="s">
        <v>59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59" t="str">
        <f>IFERROR(AVERAGE(O64:O65),"N/A")</f>
        <v>N/A</v>
      </c>
      <c r="P66" s="63">
        <f>SUM(P64:P65)</f>
        <v>1</v>
      </c>
      <c r="Q66" s="55">
        <f>IFERROR(SUM(Q64:Q65),"N/A")</f>
        <v>0</v>
      </c>
      <c r="R66" s="124"/>
      <c r="S66" s="20"/>
    </row>
    <row r="67" spans="1:20" s="31" customFormat="1" ht="15" customHeight="1" x14ac:dyDescent="0.25">
      <c r="A67" s="20"/>
      <c r="B67" s="172" t="s">
        <v>67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20"/>
    </row>
    <row r="68" spans="1:20" s="31" customFormat="1" ht="63" customHeight="1" x14ac:dyDescent="0.25">
      <c r="A68" s="20"/>
      <c r="B68" s="64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50"/>
      <c r="S68" s="20"/>
    </row>
    <row r="69" spans="1:20" s="31" customFormat="1" ht="5.0999999999999996" customHeight="1" x14ac:dyDescent="0.3">
      <c r="A69" s="20"/>
      <c r="B69" s="48"/>
      <c r="C69" s="49"/>
      <c r="D69" s="49"/>
      <c r="E69" s="49"/>
      <c r="F69" s="65"/>
      <c r="G69" s="65"/>
      <c r="H69" s="65"/>
      <c r="I69" s="65"/>
      <c r="J69" s="65"/>
      <c r="K69" s="65"/>
      <c r="L69" s="65"/>
      <c r="M69" s="48"/>
      <c r="N69" s="48"/>
      <c r="O69" s="51"/>
      <c r="P69" s="66"/>
      <c r="Q69" s="65"/>
      <c r="R69" s="65"/>
      <c r="S69" s="35"/>
    </row>
    <row r="70" spans="1:20" s="31" customFormat="1" ht="24.95" customHeight="1" thickBot="1" x14ac:dyDescent="0.35">
      <c r="A70" s="20"/>
      <c r="B70" s="67"/>
      <c r="C70" s="68" t="s">
        <v>68</v>
      </c>
      <c r="D70" s="69"/>
      <c r="E70" s="69"/>
      <c r="F70" s="70"/>
      <c r="G70" s="71"/>
      <c r="H70" s="71"/>
      <c r="I70" s="72"/>
      <c r="J70" s="69"/>
      <c r="K70" s="69"/>
      <c r="L70" s="69"/>
      <c r="M70" s="69"/>
      <c r="N70" s="69"/>
      <c r="O70" s="73" t="s">
        <v>69</v>
      </c>
      <c r="P70" s="74" t="s">
        <v>11</v>
      </c>
      <c r="Q70" s="75" t="s">
        <v>70</v>
      </c>
      <c r="R70" s="125"/>
      <c r="S70" s="35"/>
    </row>
    <row r="71" spans="1:20" s="31" customFormat="1" ht="21.6" customHeight="1" thickBot="1" x14ac:dyDescent="0.35">
      <c r="A71" s="20"/>
      <c r="B71" s="67"/>
      <c r="C71" s="76" t="s">
        <v>71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>
        <f>Q15</f>
        <v>0</v>
      </c>
      <c r="P71" s="148">
        <v>0.05</v>
      </c>
      <c r="Q71" s="78">
        <f>IFERROR(O71*P71,"N/A")</f>
        <v>0</v>
      </c>
      <c r="R71" s="126"/>
      <c r="S71" s="35"/>
    </row>
    <row r="72" spans="1:20" s="31" customFormat="1" ht="21.6" customHeight="1" thickBot="1" x14ac:dyDescent="0.35">
      <c r="A72" s="20"/>
      <c r="B72" s="67"/>
      <c r="C72" s="76" t="s">
        <v>72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>
        <f>Q28</f>
        <v>0</v>
      </c>
      <c r="P72" s="148">
        <v>0.3</v>
      </c>
      <c r="Q72" s="78">
        <f>IFERROR(O72*P72,"N/A")</f>
        <v>0</v>
      </c>
      <c r="R72" s="126"/>
      <c r="S72" s="35"/>
    </row>
    <row r="73" spans="1:20" s="31" customFormat="1" ht="21" customHeight="1" thickBot="1" x14ac:dyDescent="0.35">
      <c r="A73" s="20"/>
      <c r="B73" s="67"/>
      <c r="C73" s="76" t="s">
        <v>73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>
        <f>Q51</f>
        <v>0</v>
      </c>
      <c r="P73" s="148">
        <v>0.35</v>
      </c>
      <c r="Q73" s="78">
        <f>IFERROR(O73*P73,"N/A")</f>
        <v>0</v>
      </c>
      <c r="R73" s="126"/>
      <c r="S73" s="35"/>
    </row>
    <row r="74" spans="1:20" s="31" customFormat="1" ht="21" customHeight="1" thickBot="1" x14ac:dyDescent="0.35">
      <c r="A74" s="20"/>
      <c r="B74" s="67"/>
      <c r="C74" s="76" t="s">
        <v>74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7">
        <f>Q60</f>
        <v>0</v>
      </c>
      <c r="P74" s="148">
        <v>0.05</v>
      </c>
      <c r="Q74" s="78">
        <f>IFERROR(O74*P74,"N/A")</f>
        <v>0</v>
      </c>
      <c r="R74" s="126"/>
      <c r="S74" s="35"/>
    </row>
    <row r="75" spans="1:20" s="31" customFormat="1" ht="22.15" customHeight="1" thickBot="1" x14ac:dyDescent="0.35">
      <c r="A75" s="20"/>
      <c r="B75" s="67"/>
      <c r="C75" s="76" t="s">
        <v>75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>
        <f>Q66</f>
        <v>0</v>
      </c>
      <c r="P75" s="148">
        <v>0.25</v>
      </c>
      <c r="Q75" s="78">
        <f>IFERROR(O75*P75,"N/A")</f>
        <v>0</v>
      </c>
      <c r="R75" s="126"/>
      <c r="S75" s="35"/>
    </row>
    <row r="76" spans="1:20" s="31" customFormat="1" ht="21" customHeight="1" thickBot="1" x14ac:dyDescent="0.35">
      <c r="A76" s="20"/>
      <c r="B76" s="79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181" t="s">
        <v>76</v>
      </c>
      <c r="N76" s="181"/>
      <c r="O76" s="181"/>
      <c r="P76" s="181"/>
      <c r="Q76" s="81">
        <f>SUM(Q71:Q75)</f>
        <v>0</v>
      </c>
      <c r="R76" s="81"/>
      <c r="S76" s="35"/>
    </row>
    <row r="77" spans="1:20" ht="24.6" customHeight="1" thickBot="1" x14ac:dyDescent="0.3">
      <c r="B77" s="182" t="s">
        <v>77</v>
      </c>
      <c r="C77" s="183"/>
      <c r="D77" s="183"/>
      <c r="E77" s="183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 t="s">
        <v>78</v>
      </c>
      <c r="Q77" s="84"/>
      <c r="R77" s="84"/>
    </row>
    <row r="78" spans="1:20" ht="12" customHeight="1" x14ac:dyDescent="0.3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20" ht="15" customHeight="1" x14ac:dyDescent="0.25">
      <c r="B79" s="172" t="s">
        <v>31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20" ht="47.45" customHeight="1" x14ac:dyDescent="0.25">
      <c r="B80" s="85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50"/>
    </row>
    <row r="81" spans="2:18" ht="24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ht="24.95" customHeight="1" x14ac:dyDescent="0.25"/>
    <row r="83" spans="2:18" ht="24.95" customHeight="1" x14ac:dyDescent="0.25"/>
    <row r="84" spans="2:18" ht="24.95" customHeight="1" x14ac:dyDescent="0.25"/>
    <row r="85" spans="2:18" ht="24.95" customHeight="1" x14ac:dyDescent="0.25"/>
    <row r="86" spans="2:18" ht="7.5" customHeight="1" x14ac:dyDescent="0.25"/>
    <row r="87" spans="2:18" ht="24.95" customHeight="1" x14ac:dyDescent="0.25"/>
    <row r="88" spans="2:18" ht="24.95" customHeight="1" x14ac:dyDescent="0.25"/>
    <row r="89" spans="2:18" ht="24.95" customHeight="1" x14ac:dyDescent="0.25"/>
    <row r="90" spans="2:18" ht="15" customHeight="1" x14ac:dyDescent="0.25"/>
    <row r="91" spans="2:18" ht="15" customHeight="1" x14ac:dyDescent="0.25"/>
    <row r="92" spans="2:18" ht="15" customHeight="1" x14ac:dyDescent="0.25"/>
    <row r="93" spans="2:18" ht="15" customHeight="1" x14ac:dyDescent="0.25"/>
    <row r="94" spans="2:18" ht="15" customHeight="1" x14ac:dyDescent="0.25"/>
    <row r="95" spans="2:18" ht="15" customHeight="1" x14ac:dyDescent="0.25"/>
    <row r="96" spans="2:1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</sheetData>
  <mergeCells count="75">
    <mergeCell ref="B14:N14"/>
    <mergeCell ref="F3:N3"/>
    <mergeCell ref="F4:N4"/>
    <mergeCell ref="F5:N5"/>
    <mergeCell ref="F6:N6"/>
    <mergeCell ref="F7:N7"/>
    <mergeCell ref="F8:N8"/>
    <mergeCell ref="C9:R9"/>
    <mergeCell ref="B10:R10"/>
    <mergeCell ref="B11:N11"/>
    <mergeCell ref="B12:N12"/>
    <mergeCell ref="B13:N13"/>
    <mergeCell ref="B26:N26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38:R38"/>
    <mergeCell ref="B28:N28"/>
    <mergeCell ref="B29:R29"/>
    <mergeCell ref="C30:R30"/>
    <mergeCell ref="B32:R32"/>
    <mergeCell ref="B33:R33"/>
    <mergeCell ref="C34:D34"/>
    <mergeCell ref="C35:D35"/>
    <mergeCell ref="C36:H36"/>
    <mergeCell ref="C37:H37"/>
    <mergeCell ref="I36:Q36"/>
    <mergeCell ref="I37:Q37"/>
    <mergeCell ref="C39:D39"/>
    <mergeCell ref="H39:I39"/>
    <mergeCell ref="C40:D40"/>
    <mergeCell ref="H40:I40"/>
    <mergeCell ref="C41:D41"/>
    <mergeCell ref="H41:I41"/>
    <mergeCell ref="C48:H48"/>
    <mergeCell ref="C42:D42"/>
    <mergeCell ref="H42:I42"/>
    <mergeCell ref="C43:D43"/>
    <mergeCell ref="H43:I43"/>
    <mergeCell ref="C44:D44"/>
    <mergeCell ref="H44:I44"/>
    <mergeCell ref="C45:D45"/>
    <mergeCell ref="H45:I45"/>
    <mergeCell ref="C46:N46"/>
    <mergeCell ref="C47:H47"/>
    <mergeCell ref="I47:Q47"/>
    <mergeCell ref="I48:Q48"/>
    <mergeCell ref="B65:N65"/>
    <mergeCell ref="B49:N49"/>
    <mergeCell ref="B50:N50"/>
    <mergeCell ref="B51:N51"/>
    <mergeCell ref="B52:R52"/>
    <mergeCell ref="C53:Q53"/>
    <mergeCell ref="B55:R55"/>
    <mergeCell ref="B57:N57"/>
    <mergeCell ref="B58:N58"/>
    <mergeCell ref="B59:N59"/>
    <mergeCell ref="B60:N60"/>
    <mergeCell ref="B64:N64"/>
    <mergeCell ref="B79:R79"/>
    <mergeCell ref="C80:Q80"/>
    <mergeCell ref="B66:N66"/>
    <mergeCell ref="B67:R67"/>
    <mergeCell ref="C68:Q68"/>
    <mergeCell ref="M76:P76"/>
    <mergeCell ref="B77:E77"/>
    <mergeCell ref="B78:R78"/>
  </mergeCells>
  <conditionalFormatting sqref="G35:N35 O24 O26 O64:O65 M42:N45 J42:L44 G42:G44">
    <cfRule type="containsBlanks" dxfId="95" priority="40">
      <formula>LEN(TRIM(G24))=0</formula>
    </cfRule>
  </conditionalFormatting>
  <conditionalFormatting sqref="O12:O14">
    <cfRule type="containsBlanks" dxfId="94" priority="39">
      <formula>LEN(TRIM(O12))=0</formula>
    </cfRule>
  </conditionalFormatting>
  <conditionalFormatting sqref="O14">
    <cfRule type="containsBlanks" dxfId="93" priority="38">
      <formula>LEN(TRIM(O14))=0</formula>
    </cfRule>
  </conditionalFormatting>
  <conditionalFormatting sqref="Q77:R77 F4:N8">
    <cfRule type="containsBlanks" dxfId="92" priority="37">
      <formula>LEN(TRIM(F4))=0</formula>
    </cfRule>
  </conditionalFormatting>
  <conditionalFormatting sqref="F3:N3">
    <cfRule type="containsBlanks" dxfId="91" priority="36">
      <formula>LEN(TRIM(F3))=0</formula>
    </cfRule>
  </conditionalFormatting>
  <conditionalFormatting sqref="C30 C68:R68 C53:R53 C80:R80">
    <cfRule type="containsBlanks" dxfId="90" priority="35">
      <formula>LEN(TRIM(C30))=0</formula>
    </cfRule>
  </conditionalFormatting>
  <conditionalFormatting sqref="O17">
    <cfRule type="containsBlanks" dxfId="89" priority="30">
      <formula>LEN(TRIM(O17))=0</formula>
    </cfRule>
  </conditionalFormatting>
  <conditionalFormatting sqref="G45 J45:M45">
    <cfRule type="containsBlanks" dxfId="88" priority="34">
      <formula>LEN(TRIM(G45))=0</formula>
    </cfRule>
  </conditionalFormatting>
  <conditionalFormatting sqref="O57">
    <cfRule type="containsBlanks" dxfId="87" priority="33">
      <formula>LEN(TRIM(O57))=0</formula>
    </cfRule>
  </conditionalFormatting>
  <conditionalFormatting sqref="O58">
    <cfRule type="containsBlanks" dxfId="86" priority="32">
      <formula>LEN(TRIM(O58))=0</formula>
    </cfRule>
  </conditionalFormatting>
  <conditionalFormatting sqref="O59">
    <cfRule type="containsBlanks" dxfId="85" priority="31">
      <formula>LEN(TRIM(O59))=0</formula>
    </cfRule>
  </conditionalFormatting>
  <conditionalFormatting sqref="O27">
    <cfRule type="containsBlanks" dxfId="84" priority="22">
      <formula>LEN(TRIM(O27))=0</formula>
    </cfRule>
  </conditionalFormatting>
  <conditionalFormatting sqref="O19">
    <cfRule type="containsBlanks" dxfId="83" priority="28">
      <formula>LEN(TRIM(O19))=0</formula>
    </cfRule>
  </conditionalFormatting>
  <conditionalFormatting sqref="O18">
    <cfRule type="containsBlanks" dxfId="82" priority="29">
      <formula>LEN(TRIM(O18))=0</formula>
    </cfRule>
  </conditionalFormatting>
  <conditionalFormatting sqref="O20">
    <cfRule type="containsBlanks" dxfId="81" priority="27">
      <formula>LEN(TRIM(O20))=0</formula>
    </cfRule>
  </conditionalFormatting>
  <conditionalFormatting sqref="O21">
    <cfRule type="containsBlanks" dxfId="80" priority="26">
      <formula>LEN(TRIM(O21))=0</formula>
    </cfRule>
  </conditionalFormatting>
  <conditionalFormatting sqref="O22">
    <cfRule type="containsBlanks" dxfId="79" priority="25">
      <formula>LEN(TRIM(O22))=0</formula>
    </cfRule>
  </conditionalFormatting>
  <conditionalFormatting sqref="O23">
    <cfRule type="containsBlanks" dxfId="78" priority="24">
      <formula>LEN(TRIM(O23))=0</formula>
    </cfRule>
  </conditionalFormatting>
  <conditionalFormatting sqref="O25">
    <cfRule type="containsBlanks" dxfId="77" priority="23">
      <formula>LEN(TRIM(O25))=0</formula>
    </cfRule>
  </conditionalFormatting>
  <conditionalFormatting sqref="I36">
    <cfRule type="containsBlanks" dxfId="76" priority="21">
      <formula>LEN(TRIM(I36))=0</formula>
    </cfRule>
  </conditionalFormatting>
  <conditionalFormatting sqref="H42">
    <cfRule type="containsBlanks" dxfId="75" priority="19">
      <formula>LEN(TRIM(H42))=0</formula>
    </cfRule>
  </conditionalFormatting>
  <conditionalFormatting sqref="H43">
    <cfRule type="containsBlanks" dxfId="74" priority="18">
      <formula>LEN(TRIM(H43))=0</formula>
    </cfRule>
  </conditionalFormatting>
  <conditionalFormatting sqref="H44">
    <cfRule type="containsBlanks" dxfId="73" priority="17">
      <formula>LEN(TRIM(H44))=0</formula>
    </cfRule>
  </conditionalFormatting>
  <conditionalFormatting sqref="H45">
    <cfRule type="containsBlanks" dxfId="72" priority="16">
      <formula>LEN(TRIM(H45))=0</formula>
    </cfRule>
  </conditionalFormatting>
  <conditionalFormatting sqref="H40">
    <cfRule type="containsBlanks" dxfId="71" priority="12">
      <formula>LEN(TRIM(H40))=0</formula>
    </cfRule>
  </conditionalFormatting>
  <conditionalFormatting sqref="J40:N40 G40">
    <cfRule type="containsBlanks" dxfId="70" priority="13">
      <formula>LEN(TRIM(G40))=0</formula>
    </cfRule>
  </conditionalFormatting>
  <conditionalFormatting sqref="J41:N41 G41">
    <cfRule type="containsBlanks" dxfId="69" priority="11">
      <formula>LEN(TRIM(G41))=0</formula>
    </cfRule>
  </conditionalFormatting>
  <conditionalFormatting sqref="H41">
    <cfRule type="containsBlanks" dxfId="68" priority="10">
      <formula>LEN(TRIM(H41))=0</formula>
    </cfRule>
  </conditionalFormatting>
  <conditionalFormatting sqref="I37">
    <cfRule type="containsBlanks" dxfId="67" priority="9">
      <formula>LEN(TRIM(I37))=0</formula>
    </cfRule>
  </conditionalFormatting>
  <conditionalFormatting sqref="I47">
    <cfRule type="containsBlanks" dxfId="66" priority="8">
      <formula>LEN(TRIM(I47))=0</formula>
    </cfRule>
  </conditionalFormatting>
  <conditionalFormatting sqref="I48">
    <cfRule type="containsBlanks" dxfId="65" priority="7">
      <formula>LEN(TRIM(I48))=0</formula>
    </cfRule>
  </conditionalFormatting>
  <conditionalFormatting sqref="O49:O50">
    <cfRule type="containsBlanks" dxfId="64" priority="3">
      <formula>LEN(TRIM(O49))=0</formula>
    </cfRule>
  </conditionalFormatting>
  <conditionalFormatting sqref="O49">
    <cfRule type="colorScale" priority="2">
      <colorScale>
        <cfvo type="min"/>
        <cfvo type="max"/>
        <color theme="0" tint="-0.249977111117893"/>
        <color theme="0" tint="-0.249977111117893"/>
      </colorScale>
    </cfRule>
  </conditionalFormatting>
  <conditionalFormatting sqref="O50">
    <cfRule type="colorScale" priority="1">
      <colorScale>
        <cfvo type="min"/>
        <cfvo type="max"/>
        <color theme="0" tint="-0.249977111117893"/>
        <color theme="0" tint="-0.249977111117893"/>
      </colorScale>
    </cfRule>
  </conditionalFormatting>
  <dataValidations count="3">
    <dataValidation type="whole" allowBlank="1" showInputMessage="1" showErrorMessage="1" errorTitle="Invalid Rating" error="Please choose a value from 1 to 4" sqref="O12:O14 O17:O27 G35:N35 G40:N45 O64:O65 O57:O59" xr:uid="{44943824-F4D7-4653-AF39-484D45673CA7}">
      <formula1>0</formula1>
      <formula2>4</formula2>
    </dataValidation>
    <dataValidation allowBlank="1" showInputMessage="1" showErrorMessage="1" errorTitle="Invalid Rating" error="Please choose a value from 1 to 4" sqref="I36:I37 I47:I48" xr:uid="{43E282D6-8DB6-4D27-A614-2A0AC3D22CEC}"/>
    <dataValidation type="whole" allowBlank="1" showInputMessage="1" showErrorMessage="1" errorTitle="Invalid Rating" error="Please choose a value from 1 to 4" sqref="O49:O50" xr:uid="{ED31E6F7-D3C0-4BEC-87D0-882B6F07785F}">
      <formula1>1</formula1>
      <formula2>4</formula2>
    </dataValidation>
  </dataValidation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F4E3-DAA3-47CE-9C5C-2F54287A86A2}">
  <dimension ref="A2:AE164"/>
  <sheetViews>
    <sheetView zoomScale="85" zoomScaleNormal="85" zoomScaleSheetLayoutView="110" workbookViewId="0">
      <pane ySplit="8" topLeftCell="A18" activePane="bottomLeft" state="frozen"/>
      <selection activeCell="B14" sqref="B14:N14"/>
      <selection pane="bottomLeft" activeCell="B26" sqref="B26:N26"/>
    </sheetView>
  </sheetViews>
  <sheetFormatPr defaultColWidth="0" defaultRowHeight="0" customHeight="1" zeroHeight="1" x14ac:dyDescent="0.25"/>
  <cols>
    <col min="1" max="2" width="0.85546875" style="20" customWidth="1"/>
    <col min="3" max="5" width="9.140625" style="20" customWidth="1"/>
    <col min="6" max="6" width="10.140625" style="20" customWidth="1"/>
    <col min="7" max="8" width="12.7109375" style="20" customWidth="1"/>
    <col min="9" max="9" width="13.140625" style="20" customWidth="1"/>
    <col min="10" max="10" width="16.28515625" style="20" customWidth="1"/>
    <col min="11" max="14" width="13.140625" style="20" customWidth="1"/>
    <col min="15" max="17" width="8.42578125" style="20" customWidth="1"/>
    <col min="18" max="18" width="34.7109375" style="20" customWidth="1"/>
    <col min="19" max="19" width="0.85546875" style="20" customWidth="1"/>
    <col min="20" max="21" width="10.7109375" style="20" hidden="1" customWidth="1"/>
    <col min="22" max="31" width="0" style="20" hidden="1" customWidth="1"/>
    <col min="32" max="16384" width="9.140625" style="20" hidden="1"/>
  </cols>
  <sheetData>
    <row r="2" spans="1:21" s="22" customFormat="1" ht="168" customHeight="1" x14ac:dyDescent="0.3">
      <c r="A2" s="20"/>
      <c r="B2" s="21"/>
      <c r="C2" s="86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0"/>
    </row>
    <row r="3" spans="1:21" s="27" customFormat="1" ht="12" customHeight="1" x14ac:dyDescent="0.25">
      <c r="A3" s="23"/>
      <c r="B3" s="24"/>
      <c r="C3" s="24" t="s">
        <v>1</v>
      </c>
      <c r="D3" s="25"/>
      <c r="E3" s="25" t="s">
        <v>2</v>
      </c>
      <c r="F3" s="184"/>
      <c r="G3" s="185"/>
      <c r="H3" s="185"/>
      <c r="I3" s="185"/>
      <c r="J3" s="185"/>
      <c r="K3" s="185"/>
      <c r="L3" s="185"/>
      <c r="M3" s="185"/>
      <c r="N3" s="185"/>
      <c r="O3" s="25"/>
      <c r="P3" s="25"/>
      <c r="Q3" s="25"/>
      <c r="R3" s="25"/>
      <c r="S3" s="26"/>
    </row>
    <row r="4" spans="1:21" s="27" customFormat="1" ht="12" customHeight="1" x14ac:dyDescent="0.25">
      <c r="A4" s="23"/>
      <c r="B4" s="24"/>
      <c r="C4" s="24" t="s">
        <v>3</v>
      </c>
      <c r="D4" s="25"/>
      <c r="E4" s="25" t="s">
        <v>2</v>
      </c>
      <c r="F4" s="184"/>
      <c r="G4" s="185"/>
      <c r="H4" s="185"/>
      <c r="I4" s="185"/>
      <c r="J4" s="185"/>
      <c r="K4" s="185"/>
      <c r="L4" s="185"/>
      <c r="M4" s="185"/>
      <c r="N4" s="185"/>
      <c r="O4" s="25"/>
      <c r="P4" s="25"/>
      <c r="Q4" s="25"/>
      <c r="R4" s="25"/>
      <c r="S4" s="26"/>
    </row>
    <row r="5" spans="1:21" s="27" customFormat="1" ht="12" customHeight="1" x14ac:dyDescent="0.25">
      <c r="A5" s="23"/>
      <c r="B5" s="24"/>
      <c r="C5" s="24" t="s">
        <v>4</v>
      </c>
      <c r="D5" s="25"/>
      <c r="E5" s="151"/>
      <c r="F5" s="184"/>
      <c r="G5" s="185"/>
      <c r="H5" s="185"/>
      <c r="I5" s="185"/>
      <c r="J5" s="185"/>
      <c r="K5" s="185"/>
      <c r="L5" s="185"/>
      <c r="M5" s="185"/>
      <c r="N5" s="185"/>
      <c r="O5" s="25"/>
      <c r="P5" s="25"/>
      <c r="Q5" s="25"/>
      <c r="R5" s="25"/>
      <c r="S5" s="26"/>
      <c r="U5" s="28"/>
    </row>
    <row r="6" spans="1:21" s="27" customFormat="1" ht="12" customHeight="1" x14ac:dyDescent="0.25">
      <c r="A6" s="23"/>
      <c r="B6" s="24"/>
      <c r="C6" s="24" t="s">
        <v>5</v>
      </c>
      <c r="D6" s="25"/>
      <c r="E6" s="151"/>
      <c r="F6" s="184"/>
      <c r="G6" s="185"/>
      <c r="H6" s="185"/>
      <c r="I6" s="185"/>
      <c r="J6" s="185"/>
      <c r="K6" s="185"/>
      <c r="L6" s="185"/>
      <c r="M6" s="185"/>
      <c r="N6" s="185"/>
      <c r="O6" s="25"/>
      <c r="P6" s="25"/>
      <c r="Q6" s="25"/>
      <c r="R6" s="25"/>
      <c r="S6" s="26"/>
      <c r="U6" s="28"/>
    </row>
    <row r="7" spans="1:21" s="27" customFormat="1" ht="12" customHeight="1" x14ac:dyDescent="0.25">
      <c r="A7" s="23"/>
      <c r="B7" s="24"/>
      <c r="C7" s="24" t="s">
        <v>6</v>
      </c>
      <c r="D7" s="25"/>
      <c r="E7" s="151"/>
      <c r="F7" s="184"/>
      <c r="G7" s="185"/>
      <c r="H7" s="185"/>
      <c r="I7" s="185"/>
      <c r="J7" s="185"/>
      <c r="K7" s="185"/>
      <c r="L7" s="185"/>
      <c r="M7" s="185"/>
      <c r="N7" s="185"/>
      <c r="O7" s="25"/>
      <c r="P7" s="25"/>
      <c r="Q7" s="25"/>
      <c r="R7" s="25"/>
      <c r="S7" s="23"/>
    </row>
    <row r="8" spans="1:21" s="27" customFormat="1" ht="12" customHeight="1" x14ac:dyDescent="0.25">
      <c r="A8" s="23"/>
      <c r="B8" s="24"/>
      <c r="C8" s="24" t="s">
        <v>7</v>
      </c>
      <c r="D8" s="25"/>
      <c r="E8" s="151"/>
      <c r="F8" s="184"/>
      <c r="G8" s="185"/>
      <c r="H8" s="185"/>
      <c r="I8" s="185"/>
      <c r="J8" s="185"/>
      <c r="K8" s="185"/>
      <c r="L8" s="185"/>
      <c r="M8" s="185"/>
      <c r="N8" s="185"/>
      <c r="O8" s="25"/>
      <c r="P8" s="25"/>
      <c r="Q8" s="25"/>
      <c r="R8" s="25"/>
      <c r="S8" s="23"/>
    </row>
    <row r="9" spans="1:21" ht="5.0999999999999996" customHeight="1" x14ac:dyDescent="0.25"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</row>
    <row r="10" spans="1:21" ht="15.6" customHeight="1" x14ac:dyDescent="0.25">
      <c r="B10" s="191" t="s">
        <v>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21" s="31" customFormat="1" ht="18.75" customHeight="1" x14ac:dyDescent="0.25">
      <c r="A11" s="20"/>
      <c r="B11" s="161" t="s">
        <v>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9" t="s">
        <v>10</v>
      </c>
      <c r="P11" s="30" t="s">
        <v>11</v>
      </c>
      <c r="Q11" s="30" t="s">
        <v>12</v>
      </c>
      <c r="R11" s="30" t="s">
        <v>13</v>
      </c>
      <c r="S11" s="20"/>
    </row>
    <row r="12" spans="1:21" s="31" customFormat="1" ht="28.5" customHeight="1" x14ac:dyDescent="0.25">
      <c r="A12" s="20"/>
      <c r="B12" s="200" t="s">
        <v>79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32"/>
      <c r="P12" s="33">
        <v>0.25</v>
      </c>
      <c r="Q12" s="34">
        <f>O12*(P12*25)</f>
        <v>0</v>
      </c>
      <c r="R12" s="122"/>
      <c r="S12" s="35"/>
    </row>
    <row r="13" spans="1:21" s="31" customFormat="1" ht="37.5" customHeight="1" x14ac:dyDescent="0.25">
      <c r="A13" s="20"/>
      <c r="B13" s="202" t="s">
        <v>80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36"/>
      <c r="P13" s="37">
        <v>0.25</v>
      </c>
      <c r="Q13" s="38">
        <f t="shared" ref="Q13:Q27" si="0">O13*(P13*25)</f>
        <v>0</v>
      </c>
      <c r="R13" s="122"/>
      <c r="S13" s="35"/>
    </row>
    <row r="14" spans="1:21" s="31" customFormat="1" ht="28.5" customHeight="1" x14ac:dyDescent="0.25">
      <c r="A14" s="20"/>
      <c r="B14" s="202" t="s">
        <v>81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36"/>
      <c r="P14" s="37">
        <v>0.5</v>
      </c>
      <c r="Q14" s="38">
        <f>O14*(P14*25)</f>
        <v>0</v>
      </c>
      <c r="R14" s="122"/>
      <c r="S14" s="20"/>
    </row>
    <row r="15" spans="1:21" s="31" customFormat="1" ht="28.5" customHeight="1" thickBot="1" x14ac:dyDescent="0.3">
      <c r="A15" s="20"/>
      <c r="B15" s="204" t="s">
        <v>17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39" t="str">
        <f>IFERROR(AVERAGE(O12:O14),"N/A")</f>
        <v>N/A</v>
      </c>
      <c r="P15" s="40">
        <f>SUM(P12:P14)</f>
        <v>1</v>
      </c>
      <c r="Q15" s="41">
        <f>IFERROR(SUM(Q12:Q14),"N/A")</f>
        <v>0</v>
      </c>
      <c r="R15" s="123"/>
      <c r="S15" s="35"/>
    </row>
    <row r="16" spans="1:21" s="31" customFormat="1" ht="19.5" customHeight="1" thickBot="1" x14ac:dyDescent="0.3">
      <c r="A16" s="20"/>
      <c r="B16" s="161" t="s">
        <v>18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42" t="s">
        <v>10</v>
      </c>
      <c r="P16" s="43" t="s">
        <v>11</v>
      </c>
      <c r="Q16" s="43" t="s">
        <v>12</v>
      </c>
      <c r="R16" s="30" t="s">
        <v>13</v>
      </c>
      <c r="S16" s="20"/>
    </row>
    <row r="17" spans="1:30" s="31" customFormat="1" ht="28.5" customHeight="1" x14ac:dyDescent="0.25">
      <c r="A17" s="20"/>
      <c r="B17" s="195" t="s">
        <v>82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30"/>
      <c r="P17" s="37">
        <v>0.1</v>
      </c>
      <c r="Q17" s="38">
        <f t="shared" ref="Q17:Q23" si="1">O17*(P17*25)</f>
        <v>0</v>
      </c>
      <c r="R17" s="122"/>
      <c r="S17" s="20"/>
    </row>
    <row r="18" spans="1:30" s="31" customFormat="1" ht="28.5" customHeight="1" x14ac:dyDescent="0.25">
      <c r="A18" s="20"/>
      <c r="B18" s="195" t="s">
        <v>83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30"/>
      <c r="P18" s="37">
        <v>0.1</v>
      </c>
      <c r="Q18" s="38">
        <f t="shared" si="1"/>
        <v>0</v>
      </c>
      <c r="R18" s="122"/>
      <c r="S18" s="20"/>
    </row>
    <row r="19" spans="1:30" s="31" customFormat="1" ht="28.5" customHeight="1" x14ac:dyDescent="0.25">
      <c r="A19" s="20"/>
      <c r="B19" s="195" t="s">
        <v>84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30"/>
      <c r="P19" s="37">
        <v>0.1</v>
      </c>
      <c r="Q19" s="38">
        <f t="shared" si="1"/>
        <v>0</v>
      </c>
      <c r="R19" s="122"/>
      <c r="S19" s="20"/>
    </row>
    <row r="20" spans="1:30" s="31" customFormat="1" ht="28.5" customHeight="1" x14ac:dyDescent="0.25">
      <c r="A20" s="20"/>
      <c r="B20" s="195" t="s">
        <v>85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30"/>
      <c r="P20" s="37">
        <v>0.1</v>
      </c>
      <c r="Q20" s="38">
        <f t="shared" si="1"/>
        <v>0</v>
      </c>
      <c r="R20" s="122"/>
      <c r="S20" s="20"/>
    </row>
    <row r="21" spans="1:30" s="31" customFormat="1" ht="28.5" customHeight="1" x14ac:dyDescent="0.25">
      <c r="A21" s="20"/>
      <c r="B21" s="195" t="s">
        <v>86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30"/>
      <c r="P21" s="37">
        <v>0.1</v>
      </c>
      <c r="Q21" s="38">
        <f t="shared" si="1"/>
        <v>0</v>
      </c>
      <c r="R21" s="122"/>
      <c r="S21" s="20"/>
    </row>
    <row r="22" spans="1:30" s="31" customFormat="1" ht="28.5" customHeight="1" x14ac:dyDescent="0.25">
      <c r="A22" s="20"/>
      <c r="B22" s="187" t="s">
        <v>87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30"/>
      <c r="P22" s="37">
        <v>0.1</v>
      </c>
      <c r="Q22" s="38">
        <f t="shared" si="1"/>
        <v>0</v>
      </c>
      <c r="R22" s="122"/>
      <c r="S22" s="20"/>
    </row>
    <row r="23" spans="1:30" s="31" customFormat="1" ht="28.5" customHeight="1" x14ac:dyDescent="0.25">
      <c r="A23" s="20"/>
      <c r="B23" s="187" t="s">
        <v>88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30"/>
      <c r="P23" s="37">
        <v>0.1</v>
      </c>
      <c r="Q23" s="38">
        <f t="shared" si="1"/>
        <v>0</v>
      </c>
      <c r="R23" s="122"/>
      <c r="S23" s="20"/>
    </row>
    <row r="24" spans="1:30" s="31" customFormat="1" ht="28.5" customHeight="1" x14ac:dyDescent="0.25">
      <c r="A24" s="20"/>
      <c r="B24" s="195" t="s">
        <v>89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30"/>
      <c r="P24" s="37">
        <v>0.05</v>
      </c>
      <c r="Q24" s="38">
        <f t="shared" si="0"/>
        <v>0</v>
      </c>
      <c r="R24" s="122"/>
      <c r="S24" s="20"/>
    </row>
    <row r="25" spans="1:30" s="31" customFormat="1" ht="28.5" customHeight="1" x14ac:dyDescent="0.25">
      <c r="A25" s="20"/>
      <c r="B25" s="195" t="s">
        <v>90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30"/>
      <c r="P25" s="37">
        <v>0.1</v>
      </c>
      <c r="Q25" s="38">
        <f t="shared" si="0"/>
        <v>0</v>
      </c>
      <c r="R25" s="122"/>
      <c r="S25" s="20"/>
    </row>
    <row r="26" spans="1:30" s="31" customFormat="1" ht="28.5" customHeight="1" x14ac:dyDescent="0.25">
      <c r="A26" s="20"/>
      <c r="B26" s="195" t="s">
        <v>91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30"/>
      <c r="P26" s="37">
        <v>0.05</v>
      </c>
      <c r="Q26" s="38">
        <f t="shared" si="0"/>
        <v>0</v>
      </c>
      <c r="R26" s="122"/>
      <c r="S26" s="20"/>
    </row>
    <row r="27" spans="1:30" s="31" customFormat="1" ht="28.5" customHeight="1" x14ac:dyDescent="0.25">
      <c r="A27" s="20"/>
      <c r="B27" s="127"/>
      <c r="C27" s="131" t="s">
        <v>92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30"/>
      <c r="P27" s="37">
        <v>0.1</v>
      </c>
      <c r="Q27" s="38">
        <f t="shared" si="0"/>
        <v>0</v>
      </c>
      <c r="R27" s="122"/>
      <c r="S27" s="20"/>
    </row>
    <row r="28" spans="1:30" s="31" customFormat="1" ht="28.5" customHeight="1" x14ac:dyDescent="0.25">
      <c r="A28" s="20"/>
      <c r="B28" s="186" t="s">
        <v>30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39" t="str">
        <f>IFERROR(AVERAGE(O17:O27),"N/A")</f>
        <v>N/A</v>
      </c>
      <c r="P28" s="40">
        <f>SUM(P17:P27)</f>
        <v>1</v>
      </c>
      <c r="Q28" s="41">
        <f>IFERROR(SUM(Q17:Q27),"N/A")</f>
        <v>0</v>
      </c>
      <c r="R28" s="123"/>
      <c r="S28" s="20"/>
    </row>
    <row r="29" spans="1:30" s="31" customFormat="1" ht="12.75" customHeight="1" x14ac:dyDescent="0.25">
      <c r="A29" s="20"/>
      <c r="B29" s="172" t="s">
        <v>31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20"/>
    </row>
    <row r="30" spans="1:30" s="31" customFormat="1" ht="66" customHeight="1" x14ac:dyDescent="0.25">
      <c r="A30" s="20"/>
      <c r="B30" s="44" t="s">
        <v>32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20"/>
    </row>
    <row r="31" spans="1:30" s="31" customFormat="1" ht="8.4499999999999993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</row>
    <row r="32" spans="1:30" s="31" customFormat="1" ht="19.5" customHeight="1" x14ac:dyDescent="0.3">
      <c r="A32" s="20"/>
      <c r="B32" s="191" t="s">
        <v>33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"/>
      <c r="V32" s="45"/>
      <c r="W32" s="46"/>
      <c r="X32" s="46"/>
      <c r="Y32" s="46"/>
      <c r="Z32" s="46"/>
      <c r="AA32" s="46"/>
      <c r="AB32" s="46"/>
      <c r="AC32" s="47"/>
      <c r="AD32" s="46"/>
    </row>
    <row r="33" spans="1:20" s="31" customFormat="1" ht="23.25" customHeight="1" x14ac:dyDescent="0.25">
      <c r="A33" s="20"/>
      <c r="B33" s="161" t="s">
        <v>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20"/>
    </row>
    <row r="34" spans="1:20" s="31" customFormat="1" ht="69" customHeight="1" x14ac:dyDescent="0.3">
      <c r="A34" s="20"/>
      <c r="B34" s="48"/>
      <c r="C34" s="189" t="s">
        <v>35</v>
      </c>
      <c r="D34" s="190"/>
      <c r="E34" s="52" t="s">
        <v>36</v>
      </c>
      <c r="F34" s="52" t="s">
        <v>37</v>
      </c>
      <c r="G34" s="52" t="s">
        <v>38</v>
      </c>
      <c r="H34" s="52" t="s">
        <v>39</v>
      </c>
      <c r="I34" s="52" t="s">
        <v>40</v>
      </c>
      <c r="J34" s="52" t="s">
        <v>41</v>
      </c>
      <c r="K34" s="52" t="s">
        <v>42</v>
      </c>
      <c r="L34" s="52" t="s">
        <v>43</v>
      </c>
      <c r="M34" s="52" t="s">
        <v>44</v>
      </c>
      <c r="N34" s="52" t="s">
        <v>45</v>
      </c>
      <c r="O34" s="29" t="s">
        <v>10</v>
      </c>
      <c r="P34" s="30" t="s">
        <v>11</v>
      </c>
      <c r="Q34" s="30" t="s">
        <v>12</v>
      </c>
      <c r="R34" s="30" t="s">
        <v>13</v>
      </c>
      <c r="S34" s="20"/>
    </row>
    <row r="35" spans="1:20" s="31" customFormat="1" ht="56.25" customHeight="1" x14ac:dyDescent="0.25">
      <c r="A35" s="20"/>
      <c r="B35" s="53"/>
      <c r="C35" s="162" t="s">
        <v>46</v>
      </c>
      <c r="D35" s="162"/>
      <c r="E35" s="132"/>
      <c r="F35" s="133"/>
      <c r="G35" s="32"/>
      <c r="H35" s="32"/>
      <c r="I35" s="136"/>
      <c r="J35" s="136"/>
      <c r="K35" s="136"/>
      <c r="L35" s="136"/>
      <c r="M35" s="136"/>
      <c r="N35" s="136"/>
      <c r="O35" s="39" t="str">
        <f>IFERROR(AVERAGE(G35:N35),"N/A")</f>
        <v>N/A</v>
      </c>
      <c r="P35" s="33">
        <f>15/35</f>
        <v>0.42857142857142855</v>
      </c>
      <c r="Q35" s="55" t="str">
        <f>IFERROR(O35*(P35*25),"")</f>
        <v/>
      </c>
      <c r="R35" s="124"/>
      <c r="S35" s="20"/>
    </row>
    <row r="36" spans="1:20" s="31" customFormat="1" ht="56.25" customHeight="1" x14ac:dyDescent="0.25">
      <c r="A36" s="20"/>
      <c r="B36" s="53"/>
      <c r="C36" s="164" t="s">
        <v>47</v>
      </c>
      <c r="D36" s="162"/>
      <c r="E36" s="162"/>
      <c r="F36" s="162"/>
      <c r="G36" s="162"/>
      <c r="H36" s="162"/>
      <c r="I36" s="165"/>
      <c r="J36" s="166"/>
      <c r="K36" s="166"/>
      <c r="L36" s="166"/>
      <c r="M36" s="166"/>
      <c r="N36" s="166"/>
      <c r="O36" s="166"/>
      <c r="P36" s="166"/>
      <c r="Q36" s="167"/>
      <c r="R36" s="124"/>
      <c r="S36" s="20"/>
    </row>
    <row r="37" spans="1:20" s="31" customFormat="1" ht="56.25" customHeight="1" x14ac:dyDescent="0.25">
      <c r="A37" s="20"/>
      <c r="B37" s="53"/>
      <c r="C37" s="164" t="s">
        <v>48</v>
      </c>
      <c r="D37" s="162"/>
      <c r="E37" s="162"/>
      <c r="F37" s="162"/>
      <c r="G37" s="162"/>
      <c r="H37" s="162"/>
      <c r="I37" s="165"/>
      <c r="J37" s="166"/>
      <c r="K37" s="166"/>
      <c r="L37" s="166"/>
      <c r="M37" s="166"/>
      <c r="N37" s="166"/>
      <c r="O37" s="166"/>
      <c r="P37" s="166"/>
      <c r="Q37" s="167"/>
      <c r="R37" s="124"/>
      <c r="S37" s="20"/>
    </row>
    <row r="38" spans="1:20" s="31" customFormat="1" ht="23.25" customHeight="1" x14ac:dyDescent="0.25">
      <c r="A38" s="20"/>
      <c r="B38" s="161" t="s">
        <v>49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20"/>
    </row>
    <row r="39" spans="1:20" s="31" customFormat="1" ht="69" customHeight="1" x14ac:dyDescent="0.25">
      <c r="A39" s="20"/>
      <c r="B39" s="149"/>
      <c r="C39" s="189" t="s">
        <v>35</v>
      </c>
      <c r="D39" s="190"/>
      <c r="E39" s="52" t="s">
        <v>36</v>
      </c>
      <c r="F39" s="52" t="s">
        <v>37</v>
      </c>
      <c r="G39" s="137" t="s">
        <v>38</v>
      </c>
      <c r="H39" s="209" t="s">
        <v>40</v>
      </c>
      <c r="I39" s="210"/>
      <c r="J39" s="52" t="s">
        <v>41</v>
      </c>
      <c r="K39" s="52" t="s">
        <v>42</v>
      </c>
      <c r="L39" s="52" t="s">
        <v>43</v>
      </c>
      <c r="M39" s="52" t="s">
        <v>44</v>
      </c>
      <c r="N39" s="52" t="s">
        <v>45</v>
      </c>
      <c r="O39" s="29" t="s">
        <v>10</v>
      </c>
      <c r="P39" s="30" t="s">
        <v>11</v>
      </c>
      <c r="Q39" s="30" t="s">
        <v>12</v>
      </c>
      <c r="R39" s="30" t="s">
        <v>13</v>
      </c>
      <c r="S39" s="20"/>
    </row>
    <row r="40" spans="1:20" s="31" customFormat="1" ht="36" customHeight="1" x14ac:dyDescent="0.25">
      <c r="A40" s="20"/>
      <c r="B40" s="53"/>
      <c r="C40" s="156" t="s">
        <v>50</v>
      </c>
      <c r="D40" s="156"/>
      <c r="E40" s="132"/>
      <c r="F40" s="132"/>
      <c r="G40" s="134"/>
      <c r="H40" s="170"/>
      <c r="I40" s="171"/>
      <c r="J40" s="135"/>
      <c r="K40" s="36"/>
      <c r="L40" s="36"/>
      <c r="M40" s="32"/>
      <c r="N40" s="32"/>
      <c r="O40" s="54" t="str">
        <f>IFERROR(AVERAGE(G40:N40),"N/A")</f>
        <v>N/A</v>
      </c>
      <c r="P40" s="33" t="str">
        <f t="shared" ref="P40:P45" si="2">IFERROR(IF((AVERAGE(I40:N40) &lt;&gt; 0), "N/A", 0%),"")</f>
        <v/>
      </c>
      <c r="Q40" s="145" t="str">
        <f t="shared" ref="Q40:Q45" si="3">IFERROR(O40*25,"")</f>
        <v/>
      </c>
      <c r="R40" s="124"/>
      <c r="S40" s="56"/>
      <c r="T40" s="57"/>
    </row>
    <row r="41" spans="1:20" s="31" customFormat="1" ht="36" customHeight="1" x14ac:dyDescent="0.25">
      <c r="A41" s="20"/>
      <c r="B41" s="53"/>
      <c r="C41" s="156" t="s">
        <v>51</v>
      </c>
      <c r="D41" s="156"/>
      <c r="E41" s="132"/>
      <c r="F41" s="133"/>
      <c r="G41" s="134"/>
      <c r="H41" s="170"/>
      <c r="I41" s="171"/>
      <c r="J41" s="135"/>
      <c r="K41" s="36"/>
      <c r="L41" s="36"/>
      <c r="M41" s="32"/>
      <c r="N41" s="32"/>
      <c r="O41" s="54" t="str">
        <f t="shared" ref="O41:O45" si="4">IFERROR(AVERAGE(G41:N41),"N/A")</f>
        <v>N/A</v>
      </c>
      <c r="P41" s="33" t="str">
        <f t="shared" si="2"/>
        <v/>
      </c>
      <c r="Q41" s="55" t="str">
        <f t="shared" si="3"/>
        <v/>
      </c>
      <c r="R41" s="124"/>
      <c r="S41" s="56"/>
      <c r="T41" s="57"/>
    </row>
    <row r="42" spans="1:20" s="31" customFormat="1" ht="36" customHeight="1" x14ac:dyDescent="0.25">
      <c r="A42" s="20"/>
      <c r="B42" s="53"/>
      <c r="C42" s="156" t="s">
        <v>52</v>
      </c>
      <c r="D42" s="156"/>
      <c r="E42" s="132"/>
      <c r="F42" s="133"/>
      <c r="G42" s="134"/>
      <c r="H42" s="170"/>
      <c r="I42" s="171"/>
      <c r="J42" s="135"/>
      <c r="K42" s="36"/>
      <c r="L42" s="36"/>
      <c r="M42" s="32"/>
      <c r="N42" s="32"/>
      <c r="O42" s="54" t="str">
        <f t="shared" si="4"/>
        <v>N/A</v>
      </c>
      <c r="P42" s="33" t="str">
        <f t="shared" si="2"/>
        <v/>
      </c>
      <c r="Q42" s="55" t="str">
        <f t="shared" si="3"/>
        <v/>
      </c>
      <c r="R42" s="124"/>
      <c r="S42" s="56"/>
      <c r="T42" s="57"/>
    </row>
    <row r="43" spans="1:20" s="31" customFormat="1" ht="36" customHeight="1" x14ac:dyDescent="0.25">
      <c r="A43" s="20"/>
      <c r="B43" s="53"/>
      <c r="C43" s="156" t="s">
        <v>53</v>
      </c>
      <c r="D43" s="156"/>
      <c r="E43" s="132"/>
      <c r="F43" s="133"/>
      <c r="G43" s="134"/>
      <c r="H43" s="170"/>
      <c r="I43" s="171"/>
      <c r="J43" s="135"/>
      <c r="K43" s="36"/>
      <c r="L43" s="36"/>
      <c r="M43" s="32"/>
      <c r="N43" s="32"/>
      <c r="O43" s="54" t="str">
        <f t="shared" si="4"/>
        <v>N/A</v>
      </c>
      <c r="P43" s="33" t="str">
        <f t="shared" si="2"/>
        <v/>
      </c>
      <c r="Q43" s="55" t="str">
        <f t="shared" si="3"/>
        <v/>
      </c>
      <c r="R43" s="124"/>
      <c r="S43" s="56"/>
      <c r="T43" s="57"/>
    </row>
    <row r="44" spans="1:20" s="31" customFormat="1" ht="36" customHeight="1" x14ac:dyDescent="0.25">
      <c r="A44" s="20"/>
      <c r="B44" s="53"/>
      <c r="C44" s="156" t="s">
        <v>54</v>
      </c>
      <c r="D44" s="156"/>
      <c r="E44" s="132"/>
      <c r="F44" s="133"/>
      <c r="G44" s="134"/>
      <c r="H44" s="170"/>
      <c r="I44" s="171"/>
      <c r="J44" s="135"/>
      <c r="K44" s="36"/>
      <c r="L44" s="36"/>
      <c r="M44" s="32"/>
      <c r="N44" s="32"/>
      <c r="O44" s="54" t="str">
        <f t="shared" si="4"/>
        <v>N/A</v>
      </c>
      <c r="P44" s="33" t="str">
        <f t="shared" si="2"/>
        <v/>
      </c>
      <c r="Q44" s="55" t="str">
        <f t="shared" si="3"/>
        <v/>
      </c>
      <c r="R44" s="124"/>
      <c r="S44" s="56"/>
      <c r="T44" s="57"/>
    </row>
    <row r="45" spans="1:20" s="31" customFormat="1" ht="36" customHeight="1" x14ac:dyDescent="0.25">
      <c r="A45" s="20"/>
      <c r="B45" s="53"/>
      <c r="C45" s="156" t="s">
        <v>55</v>
      </c>
      <c r="D45" s="156"/>
      <c r="E45" s="132"/>
      <c r="F45" s="133"/>
      <c r="G45" s="134"/>
      <c r="H45" s="170"/>
      <c r="I45" s="171"/>
      <c r="J45" s="135"/>
      <c r="K45" s="36"/>
      <c r="L45" s="36"/>
      <c r="M45" s="32"/>
      <c r="N45" s="32"/>
      <c r="O45" s="54" t="str">
        <f t="shared" si="4"/>
        <v>N/A</v>
      </c>
      <c r="P45" s="33" t="str">
        <f t="shared" si="2"/>
        <v/>
      </c>
      <c r="Q45" s="55" t="str">
        <f t="shared" si="3"/>
        <v/>
      </c>
      <c r="R45" s="124"/>
      <c r="S45" s="56"/>
      <c r="T45" s="57"/>
    </row>
    <row r="46" spans="1:20" s="31" customFormat="1" ht="36" customHeight="1" x14ac:dyDescent="0.25">
      <c r="A46" s="20"/>
      <c r="B46" s="53"/>
      <c r="C46" s="168" t="s">
        <v>56</v>
      </c>
      <c r="D46" s="168"/>
      <c r="E46" s="168"/>
      <c r="F46" s="168"/>
      <c r="G46" s="168"/>
      <c r="H46" s="169"/>
      <c r="I46" s="169"/>
      <c r="J46" s="168"/>
      <c r="K46" s="168"/>
      <c r="L46" s="168"/>
      <c r="M46" s="168"/>
      <c r="N46" s="168"/>
      <c r="O46" s="39" t="str">
        <f>IFERROR(AVERAGE(O40:O45),"N/A")</f>
        <v>N/A</v>
      </c>
      <c r="P46" s="138">
        <f>16/35</f>
        <v>0.45714285714285713</v>
      </c>
      <c r="Q46" s="146" t="str">
        <f>IFERROR((0.46*(AVERAGE(Q40:Q45))),"N/A")</f>
        <v>N/A</v>
      </c>
      <c r="R46" s="124"/>
      <c r="S46" s="56"/>
      <c r="T46" s="57"/>
    </row>
    <row r="47" spans="1:20" s="31" customFormat="1" ht="36" customHeight="1" x14ac:dyDescent="0.25">
      <c r="A47" s="20"/>
      <c r="B47" s="53"/>
      <c r="C47" s="164" t="s">
        <v>47</v>
      </c>
      <c r="D47" s="162"/>
      <c r="E47" s="162"/>
      <c r="F47" s="162"/>
      <c r="G47" s="162"/>
      <c r="H47" s="162"/>
      <c r="I47" s="206"/>
      <c r="J47" s="207"/>
      <c r="K47" s="207"/>
      <c r="L47" s="207"/>
      <c r="M47" s="207"/>
      <c r="N47" s="207"/>
      <c r="O47" s="207"/>
      <c r="P47" s="207"/>
      <c r="Q47" s="208"/>
      <c r="R47" s="124"/>
      <c r="S47" s="56"/>
      <c r="T47" s="57"/>
    </row>
    <row r="48" spans="1:20" s="31" customFormat="1" ht="36" customHeight="1" x14ac:dyDescent="0.25">
      <c r="A48" s="20"/>
      <c r="B48" s="53"/>
      <c r="C48" s="164" t="s">
        <v>48</v>
      </c>
      <c r="D48" s="162"/>
      <c r="E48" s="162"/>
      <c r="F48" s="162"/>
      <c r="G48" s="162"/>
      <c r="H48" s="162"/>
      <c r="I48" s="206"/>
      <c r="J48" s="207"/>
      <c r="K48" s="207"/>
      <c r="L48" s="207"/>
      <c r="M48" s="207"/>
      <c r="N48" s="207"/>
      <c r="O48" s="207"/>
      <c r="P48" s="207"/>
      <c r="Q48" s="208"/>
      <c r="R48" s="124"/>
      <c r="S48" s="56"/>
      <c r="T48" s="57"/>
    </row>
    <row r="49" spans="1:20" s="31" customFormat="1" ht="28.5" customHeight="1" x14ac:dyDescent="0.25">
      <c r="A49" s="20"/>
      <c r="B49" s="173" t="s">
        <v>57</v>
      </c>
      <c r="C49" s="174"/>
      <c r="D49" s="174"/>
      <c r="E49" s="174"/>
      <c r="F49" s="174"/>
      <c r="G49" s="174"/>
      <c r="H49" s="174"/>
      <c r="I49" s="175"/>
      <c r="J49" s="175"/>
      <c r="K49" s="175"/>
      <c r="L49" s="175"/>
      <c r="M49" s="175"/>
      <c r="N49" s="175"/>
      <c r="O49" s="147"/>
      <c r="P49" s="58">
        <f>2/35</f>
        <v>5.7142857142857141E-2</v>
      </c>
      <c r="Q49" s="153">
        <f>O49*(P49*25)</f>
        <v>0</v>
      </c>
      <c r="R49" s="124"/>
      <c r="S49" s="56"/>
      <c r="T49" s="57"/>
    </row>
    <row r="50" spans="1:20" s="31" customFormat="1" ht="28.5" customHeight="1" x14ac:dyDescent="0.25">
      <c r="A50" s="20"/>
      <c r="B50" s="173" t="s">
        <v>58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47"/>
      <c r="P50" s="58">
        <f>2/35</f>
        <v>5.7142857142857141E-2</v>
      </c>
      <c r="Q50" s="153">
        <f>O50*(P50*25)</f>
        <v>0</v>
      </c>
      <c r="R50" s="124"/>
      <c r="S50" s="56"/>
      <c r="T50" s="57"/>
    </row>
    <row r="51" spans="1:20" s="31" customFormat="1" ht="28.5" customHeight="1" x14ac:dyDescent="0.25">
      <c r="A51" s="20"/>
      <c r="B51" s="176" t="s">
        <v>59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54" t="str">
        <f>IFERROR(((O35*P35)+(O46*P46)+(O49*P49)+(O50*P50)),"N/A")</f>
        <v>N/A</v>
      </c>
      <c r="P51" s="60">
        <f>P50+P49+P46+P35</f>
        <v>1</v>
      </c>
      <c r="Q51" s="153">
        <f>IFERROR(SUM(Q35,Q46,Q49,Q50),"N/A")</f>
        <v>0</v>
      </c>
      <c r="R51" s="124"/>
      <c r="S51" s="20"/>
    </row>
    <row r="52" spans="1:20" s="31" customFormat="1" ht="15.75" customHeight="1" x14ac:dyDescent="0.25">
      <c r="A52" s="20"/>
      <c r="B52" s="172" t="s">
        <v>31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20"/>
    </row>
    <row r="53" spans="1:20" s="31" customFormat="1" ht="59.45" customHeight="1" x14ac:dyDescent="0.3">
      <c r="A53" s="20"/>
      <c r="B53" s="48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50"/>
      <c r="S53" s="20"/>
    </row>
    <row r="54" spans="1:20" s="31" customFormat="1" ht="7.9" customHeight="1" x14ac:dyDescent="0.3">
      <c r="A54" s="20"/>
      <c r="B54" s="48"/>
      <c r="C54" s="50"/>
      <c r="D54" s="50"/>
      <c r="E54" s="50"/>
      <c r="F54" s="48"/>
      <c r="G54" s="61"/>
      <c r="H54" s="61"/>
      <c r="I54" s="62"/>
      <c r="J54" s="49"/>
      <c r="K54" s="48"/>
      <c r="L54" s="48"/>
      <c r="M54" s="48"/>
      <c r="N54" s="48"/>
      <c r="O54" s="48"/>
      <c r="P54" s="61"/>
      <c r="Q54" s="62"/>
      <c r="R54" s="62"/>
      <c r="S54" s="20"/>
    </row>
    <row r="55" spans="1:20" s="31" customFormat="1" ht="18.75" customHeight="1" x14ac:dyDescent="0.25">
      <c r="A55" s="20"/>
      <c r="B55" s="179" t="s">
        <v>60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20"/>
    </row>
    <row r="56" spans="1:20" s="31" customFormat="1" ht="23.25" customHeight="1" x14ac:dyDescent="0.3">
      <c r="A56" s="20"/>
      <c r="B56" s="48"/>
      <c r="C56" s="50"/>
      <c r="D56" s="50"/>
      <c r="E56" s="50"/>
      <c r="F56" s="48"/>
      <c r="G56" s="61"/>
      <c r="H56" s="61"/>
      <c r="I56" s="62"/>
      <c r="J56" s="49"/>
      <c r="K56" s="48"/>
      <c r="L56" s="48"/>
      <c r="M56" s="48"/>
      <c r="N56" s="48"/>
      <c r="O56" s="48"/>
      <c r="P56" s="61"/>
      <c r="Q56" s="62"/>
      <c r="R56" s="30" t="s">
        <v>13</v>
      </c>
      <c r="S56" s="20"/>
    </row>
    <row r="57" spans="1:20" s="31" customFormat="1" ht="28.5" customHeight="1" x14ac:dyDescent="0.25">
      <c r="A57" s="20"/>
      <c r="B57" s="178" t="s">
        <v>61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36"/>
      <c r="P57" s="58">
        <v>0.4</v>
      </c>
      <c r="Q57" s="55">
        <f>IFERROR(O57*P57*25,"N/A")</f>
        <v>0</v>
      </c>
      <c r="R57" s="124"/>
      <c r="S57" s="56"/>
      <c r="T57" s="57"/>
    </row>
    <row r="58" spans="1:20" s="31" customFormat="1" ht="28.5" customHeight="1" x14ac:dyDescent="0.25">
      <c r="A58" s="20"/>
      <c r="B58" s="178" t="s">
        <v>62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36"/>
      <c r="P58" s="58">
        <v>0.3</v>
      </c>
      <c r="Q58" s="55">
        <f>IFERROR(O58*P58*25,"N/A")</f>
        <v>0</v>
      </c>
      <c r="R58" s="124"/>
      <c r="S58" s="56"/>
      <c r="T58" s="57"/>
    </row>
    <row r="59" spans="1:20" s="31" customFormat="1" ht="28.5" customHeight="1" x14ac:dyDescent="0.25">
      <c r="A59" s="20"/>
      <c r="B59" s="178" t="s">
        <v>63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36"/>
      <c r="P59" s="58">
        <v>0.3</v>
      </c>
      <c r="Q59" s="55">
        <f>IFERROR(O59*P59*25,"N/A")</f>
        <v>0</v>
      </c>
      <c r="R59" s="124"/>
      <c r="S59" s="56"/>
      <c r="T59" s="57"/>
    </row>
    <row r="60" spans="1:20" s="31" customFormat="1" ht="28.5" customHeight="1" x14ac:dyDescent="0.25">
      <c r="A60" s="20"/>
      <c r="B60" s="163" t="s">
        <v>59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54" t="str">
        <f>IFERROR(AVERAGE(O57:O59),"N/A")</f>
        <v>N/A</v>
      </c>
      <c r="P60" s="63">
        <f>SUM(P57:P59)</f>
        <v>1</v>
      </c>
      <c r="Q60" s="55">
        <f>IFERROR(SUM(Q57:Q59),"N/A")</f>
        <v>0</v>
      </c>
      <c r="R60" s="124"/>
      <c r="S60" s="56"/>
      <c r="T60" s="57"/>
    </row>
    <row r="61" spans="1:20" s="31" customFormat="1" ht="7.9" customHeight="1" x14ac:dyDescent="0.3">
      <c r="A61" s="20"/>
      <c r="B61" s="48"/>
      <c r="C61" s="50"/>
      <c r="D61" s="50"/>
      <c r="E61" s="50"/>
      <c r="F61" s="48"/>
      <c r="G61" s="61"/>
      <c r="H61" s="61"/>
      <c r="I61" s="62"/>
      <c r="J61" s="49"/>
      <c r="K61" s="48"/>
      <c r="L61" s="48"/>
      <c r="M61" s="48"/>
      <c r="N61" s="48"/>
      <c r="O61" s="48"/>
      <c r="P61" s="61"/>
      <c r="Q61" s="62"/>
      <c r="R61" s="62"/>
      <c r="S61" s="20"/>
    </row>
    <row r="62" spans="1:20" s="31" customFormat="1" ht="19.5" customHeight="1" x14ac:dyDescent="0.25">
      <c r="A62" s="20"/>
      <c r="B62" s="129" t="s">
        <v>64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20"/>
    </row>
    <row r="63" spans="1:20" s="31" customFormat="1" ht="11.25" customHeight="1" x14ac:dyDescent="0.3">
      <c r="A63" s="20"/>
      <c r="B63" s="48"/>
      <c r="C63" s="50"/>
      <c r="D63" s="50"/>
      <c r="E63" s="50"/>
      <c r="F63" s="48"/>
      <c r="G63" s="61"/>
      <c r="H63" s="61"/>
      <c r="I63" s="62"/>
      <c r="J63" s="49"/>
      <c r="K63" s="48"/>
      <c r="L63" s="48"/>
      <c r="M63" s="48"/>
      <c r="N63" s="48"/>
      <c r="O63" s="48"/>
      <c r="P63" s="61"/>
      <c r="Q63" s="62"/>
      <c r="R63" s="30" t="s">
        <v>13</v>
      </c>
      <c r="S63" s="20"/>
    </row>
    <row r="64" spans="1:20" s="31" customFormat="1" ht="28.5" customHeight="1" x14ac:dyDescent="0.25">
      <c r="A64" s="20"/>
      <c r="B64" s="178" t="s">
        <v>65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36"/>
      <c r="P64" s="58">
        <v>0.5</v>
      </c>
      <c r="Q64" s="55">
        <f>O64*P64*25</f>
        <v>0</v>
      </c>
      <c r="R64" s="124"/>
      <c r="S64" s="56"/>
      <c r="T64" s="57"/>
    </row>
    <row r="65" spans="1:20" s="31" customFormat="1" ht="41.25" customHeight="1" x14ac:dyDescent="0.25">
      <c r="A65" s="20"/>
      <c r="B65" s="178" t="s">
        <v>66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36"/>
      <c r="P65" s="58">
        <v>0.5</v>
      </c>
      <c r="Q65" s="55">
        <f>O65*P65*25</f>
        <v>0</v>
      </c>
      <c r="R65" s="124"/>
      <c r="S65" s="56"/>
      <c r="T65" s="57"/>
    </row>
    <row r="66" spans="1:20" s="31" customFormat="1" ht="28.5" customHeight="1" x14ac:dyDescent="0.25">
      <c r="A66" s="20"/>
      <c r="B66" s="163" t="s">
        <v>59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59" t="str">
        <f>IFERROR(AVERAGE(O64:O65),"N/A")</f>
        <v>N/A</v>
      </c>
      <c r="P66" s="63">
        <f>SUM(P64:P65)</f>
        <v>1</v>
      </c>
      <c r="Q66" s="55">
        <f>IFERROR(SUM(Q64:Q65),"N/A")</f>
        <v>0</v>
      </c>
      <c r="R66" s="124"/>
      <c r="S66" s="20"/>
    </row>
    <row r="67" spans="1:20" s="31" customFormat="1" ht="15" customHeight="1" x14ac:dyDescent="0.25">
      <c r="A67" s="20"/>
      <c r="B67" s="172" t="s">
        <v>67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20"/>
    </row>
    <row r="68" spans="1:20" s="31" customFormat="1" ht="63" customHeight="1" x14ac:dyDescent="0.25">
      <c r="A68" s="20"/>
      <c r="B68" s="64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50"/>
      <c r="S68" s="20"/>
    </row>
    <row r="69" spans="1:20" s="31" customFormat="1" ht="5.0999999999999996" customHeight="1" x14ac:dyDescent="0.3">
      <c r="A69" s="20"/>
      <c r="B69" s="48"/>
      <c r="C69" s="49"/>
      <c r="D69" s="49"/>
      <c r="E69" s="49"/>
      <c r="F69" s="65"/>
      <c r="G69" s="65"/>
      <c r="H69" s="65"/>
      <c r="I69" s="65"/>
      <c r="J69" s="65"/>
      <c r="K69" s="65"/>
      <c r="L69" s="65"/>
      <c r="M69" s="48"/>
      <c r="N69" s="48"/>
      <c r="O69" s="51"/>
      <c r="P69" s="66"/>
      <c r="Q69" s="65"/>
      <c r="R69" s="65"/>
      <c r="S69" s="35"/>
    </row>
    <row r="70" spans="1:20" s="31" customFormat="1" ht="24.95" customHeight="1" thickBot="1" x14ac:dyDescent="0.35">
      <c r="A70" s="20"/>
      <c r="B70" s="67"/>
      <c r="C70" s="68" t="s">
        <v>68</v>
      </c>
      <c r="D70" s="69"/>
      <c r="E70" s="69"/>
      <c r="F70" s="70"/>
      <c r="G70" s="71"/>
      <c r="H70" s="71"/>
      <c r="I70" s="72"/>
      <c r="J70" s="69"/>
      <c r="K70" s="69"/>
      <c r="L70" s="69"/>
      <c r="M70" s="69"/>
      <c r="N70" s="69"/>
      <c r="O70" s="73" t="s">
        <v>69</v>
      </c>
      <c r="P70" s="74" t="s">
        <v>11</v>
      </c>
      <c r="Q70" s="75" t="s">
        <v>70</v>
      </c>
      <c r="R70" s="125"/>
      <c r="S70" s="35"/>
    </row>
    <row r="71" spans="1:20" s="31" customFormat="1" ht="21.6" customHeight="1" thickBot="1" x14ac:dyDescent="0.35">
      <c r="A71" s="20"/>
      <c r="B71" s="67"/>
      <c r="C71" s="76" t="s">
        <v>71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>
        <f>Q15</f>
        <v>0</v>
      </c>
      <c r="P71" s="148">
        <v>0.05</v>
      </c>
      <c r="Q71" s="78">
        <f>IFERROR(O71*P71,"N/A")</f>
        <v>0</v>
      </c>
      <c r="R71" s="126"/>
      <c r="S71" s="35"/>
    </row>
    <row r="72" spans="1:20" s="31" customFormat="1" ht="21.6" customHeight="1" thickBot="1" x14ac:dyDescent="0.35">
      <c r="A72" s="20"/>
      <c r="B72" s="67"/>
      <c r="C72" s="76" t="s">
        <v>72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>
        <f>Q28</f>
        <v>0</v>
      </c>
      <c r="P72" s="148">
        <v>0.3</v>
      </c>
      <c r="Q72" s="78">
        <f>IFERROR(O72*P72,"N/A")</f>
        <v>0</v>
      </c>
      <c r="R72" s="126"/>
      <c r="S72" s="35"/>
    </row>
    <row r="73" spans="1:20" s="31" customFormat="1" ht="21" customHeight="1" thickBot="1" x14ac:dyDescent="0.35">
      <c r="A73" s="20"/>
      <c r="B73" s="67"/>
      <c r="C73" s="76" t="s">
        <v>73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>
        <f>Q51</f>
        <v>0</v>
      </c>
      <c r="P73" s="148">
        <v>0.35</v>
      </c>
      <c r="Q73" s="78">
        <f>IFERROR(O73*P73,"N/A")</f>
        <v>0</v>
      </c>
      <c r="R73" s="126"/>
      <c r="S73" s="35"/>
    </row>
    <row r="74" spans="1:20" s="31" customFormat="1" ht="21" customHeight="1" thickBot="1" x14ac:dyDescent="0.35">
      <c r="A74" s="20"/>
      <c r="B74" s="67"/>
      <c r="C74" s="76" t="s">
        <v>74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7">
        <f>Q60</f>
        <v>0</v>
      </c>
      <c r="P74" s="148">
        <v>0.05</v>
      </c>
      <c r="Q74" s="78">
        <f>IFERROR(O74*P74,"N/A")</f>
        <v>0</v>
      </c>
      <c r="R74" s="126"/>
      <c r="S74" s="35"/>
    </row>
    <row r="75" spans="1:20" s="31" customFormat="1" ht="22.15" customHeight="1" thickBot="1" x14ac:dyDescent="0.35">
      <c r="A75" s="20"/>
      <c r="B75" s="67"/>
      <c r="C75" s="76" t="s">
        <v>75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>
        <f>Q66</f>
        <v>0</v>
      </c>
      <c r="P75" s="148">
        <v>0.25</v>
      </c>
      <c r="Q75" s="78">
        <f>IFERROR(O75*P75,"N/A")</f>
        <v>0</v>
      </c>
      <c r="R75" s="126"/>
      <c r="S75" s="35"/>
    </row>
    <row r="76" spans="1:20" s="31" customFormat="1" ht="21" customHeight="1" thickBot="1" x14ac:dyDescent="0.35">
      <c r="A76" s="20"/>
      <c r="B76" s="79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181" t="s">
        <v>76</v>
      </c>
      <c r="N76" s="181"/>
      <c r="O76" s="181"/>
      <c r="P76" s="181"/>
      <c r="Q76" s="81">
        <f>SUM(Q71:Q75)</f>
        <v>0</v>
      </c>
      <c r="R76" s="81"/>
      <c r="S76" s="35"/>
    </row>
    <row r="77" spans="1:20" ht="24.6" customHeight="1" thickBot="1" x14ac:dyDescent="0.3">
      <c r="B77" s="182" t="s">
        <v>77</v>
      </c>
      <c r="C77" s="183"/>
      <c r="D77" s="183"/>
      <c r="E77" s="183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 t="s">
        <v>78</v>
      </c>
      <c r="Q77" s="84"/>
      <c r="R77" s="84"/>
    </row>
    <row r="78" spans="1:20" ht="12" customHeight="1" x14ac:dyDescent="0.3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20" ht="15" customHeight="1" x14ac:dyDescent="0.25">
      <c r="B79" s="172" t="s">
        <v>31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20" ht="47.45" customHeight="1" x14ac:dyDescent="0.25">
      <c r="B80" s="85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50"/>
    </row>
    <row r="81" spans="2:18" ht="24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ht="24.95" customHeight="1" x14ac:dyDescent="0.25"/>
    <row r="83" spans="2:18" ht="24.95" customHeight="1" x14ac:dyDescent="0.25"/>
    <row r="84" spans="2:18" ht="24.95" customHeight="1" x14ac:dyDescent="0.25"/>
    <row r="85" spans="2:18" ht="24.95" customHeight="1" x14ac:dyDescent="0.25"/>
    <row r="86" spans="2:18" ht="7.5" customHeight="1" x14ac:dyDescent="0.25"/>
    <row r="87" spans="2:18" ht="24.95" customHeight="1" x14ac:dyDescent="0.25"/>
    <row r="88" spans="2:18" ht="24.95" customHeight="1" x14ac:dyDescent="0.25"/>
    <row r="89" spans="2:18" ht="24.95" customHeight="1" x14ac:dyDescent="0.25"/>
    <row r="90" spans="2:18" ht="15" customHeight="1" x14ac:dyDescent="0.25"/>
    <row r="91" spans="2:18" ht="15" customHeight="1" x14ac:dyDescent="0.25"/>
    <row r="92" spans="2:18" ht="15" customHeight="1" x14ac:dyDescent="0.25"/>
    <row r="93" spans="2:18" ht="15" customHeight="1" x14ac:dyDescent="0.25"/>
    <row r="94" spans="2:18" ht="15" customHeight="1" x14ac:dyDescent="0.25"/>
    <row r="95" spans="2:18" ht="15" customHeight="1" x14ac:dyDescent="0.25"/>
    <row r="96" spans="2:1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</sheetData>
  <mergeCells count="75">
    <mergeCell ref="B14:N14"/>
    <mergeCell ref="F3:N3"/>
    <mergeCell ref="F4:N4"/>
    <mergeCell ref="F5:N5"/>
    <mergeCell ref="F6:N6"/>
    <mergeCell ref="F7:N7"/>
    <mergeCell ref="F8:N8"/>
    <mergeCell ref="C9:R9"/>
    <mergeCell ref="B10:R10"/>
    <mergeCell ref="B11:N11"/>
    <mergeCell ref="B12:N12"/>
    <mergeCell ref="B13:N13"/>
    <mergeCell ref="B26:N26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38:R38"/>
    <mergeCell ref="B28:N28"/>
    <mergeCell ref="B29:R29"/>
    <mergeCell ref="C30:R30"/>
    <mergeCell ref="B32:R32"/>
    <mergeCell ref="B33:R33"/>
    <mergeCell ref="C34:D34"/>
    <mergeCell ref="C35:D35"/>
    <mergeCell ref="C36:H36"/>
    <mergeCell ref="C37:H37"/>
    <mergeCell ref="I36:Q36"/>
    <mergeCell ref="I37:Q37"/>
    <mergeCell ref="C39:D39"/>
    <mergeCell ref="H39:I39"/>
    <mergeCell ref="C40:D40"/>
    <mergeCell ref="H40:I40"/>
    <mergeCell ref="C41:D41"/>
    <mergeCell ref="H41:I41"/>
    <mergeCell ref="C48:H48"/>
    <mergeCell ref="C42:D42"/>
    <mergeCell ref="H42:I42"/>
    <mergeCell ref="C43:D43"/>
    <mergeCell ref="H43:I43"/>
    <mergeCell ref="C44:D44"/>
    <mergeCell ref="H44:I44"/>
    <mergeCell ref="C45:D45"/>
    <mergeCell ref="H45:I45"/>
    <mergeCell ref="C46:N46"/>
    <mergeCell ref="C47:H47"/>
    <mergeCell ref="I47:Q47"/>
    <mergeCell ref="I48:Q48"/>
    <mergeCell ref="B65:N65"/>
    <mergeCell ref="B49:N49"/>
    <mergeCell ref="B50:N50"/>
    <mergeCell ref="B51:N51"/>
    <mergeCell ref="B52:R52"/>
    <mergeCell ref="C53:Q53"/>
    <mergeCell ref="B55:R55"/>
    <mergeCell ref="B57:N57"/>
    <mergeCell ref="B58:N58"/>
    <mergeCell ref="B59:N59"/>
    <mergeCell ref="B60:N60"/>
    <mergeCell ref="B64:N64"/>
    <mergeCell ref="B79:R79"/>
    <mergeCell ref="C80:Q80"/>
    <mergeCell ref="B66:N66"/>
    <mergeCell ref="B67:R67"/>
    <mergeCell ref="C68:Q68"/>
    <mergeCell ref="M76:P76"/>
    <mergeCell ref="B77:E77"/>
    <mergeCell ref="B78:R78"/>
  </mergeCells>
  <conditionalFormatting sqref="G35:N35 O24 O26 O64:O65 M42:N45 J42:L44 G42:G44">
    <cfRule type="containsBlanks" dxfId="63" priority="41">
      <formula>LEN(TRIM(G24))=0</formula>
    </cfRule>
  </conditionalFormatting>
  <conditionalFormatting sqref="O12:O14">
    <cfRule type="containsBlanks" dxfId="62" priority="40">
      <formula>LEN(TRIM(O12))=0</formula>
    </cfRule>
  </conditionalFormatting>
  <conditionalFormatting sqref="O14">
    <cfRule type="containsBlanks" dxfId="61" priority="39">
      <formula>LEN(TRIM(O14))=0</formula>
    </cfRule>
  </conditionalFormatting>
  <conditionalFormatting sqref="Q77:R77 F4:N8">
    <cfRule type="containsBlanks" dxfId="60" priority="38">
      <formula>LEN(TRIM(F4))=0</formula>
    </cfRule>
  </conditionalFormatting>
  <conditionalFormatting sqref="F3:N3">
    <cfRule type="containsBlanks" dxfId="59" priority="37">
      <formula>LEN(TRIM(F3))=0</formula>
    </cfRule>
  </conditionalFormatting>
  <conditionalFormatting sqref="C30 C68:R68 C53:R53 C80:R80">
    <cfRule type="containsBlanks" dxfId="58" priority="36">
      <formula>LEN(TRIM(C30))=0</formula>
    </cfRule>
  </conditionalFormatting>
  <conditionalFormatting sqref="O17">
    <cfRule type="containsBlanks" dxfId="57" priority="31">
      <formula>LEN(TRIM(O17))=0</formula>
    </cfRule>
  </conditionalFormatting>
  <conditionalFormatting sqref="G45 J45:M45">
    <cfRule type="containsBlanks" dxfId="56" priority="35">
      <formula>LEN(TRIM(G45))=0</formula>
    </cfRule>
  </conditionalFormatting>
  <conditionalFormatting sqref="O57">
    <cfRule type="containsBlanks" dxfId="55" priority="34">
      <formula>LEN(TRIM(O57))=0</formula>
    </cfRule>
  </conditionalFormatting>
  <conditionalFormatting sqref="O58">
    <cfRule type="containsBlanks" dxfId="54" priority="33">
      <formula>LEN(TRIM(O58))=0</formula>
    </cfRule>
  </conditionalFormatting>
  <conditionalFormatting sqref="O59">
    <cfRule type="containsBlanks" dxfId="53" priority="32">
      <formula>LEN(TRIM(O59))=0</formula>
    </cfRule>
  </conditionalFormatting>
  <conditionalFormatting sqref="O27">
    <cfRule type="containsBlanks" dxfId="52" priority="23">
      <formula>LEN(TRIM(O27))=0</formula>
    </cfRule>
  </conditionalFormatting>
  <conditionalFormatting sqref="O19">
    <cfRule type="containsBlanks" dxfId="51" priority="29">
      <formula>LEN(TRIM(O19))=0</formula>
    </cfRule>
  </conditionalFormatting>
  <conditionalFormatting sqref="O18">
    <cfRule type="containsBlanks" dxfId="50" priority="30">
      <formula>LEN(TRIM(O18))=0</formula>
    </cfRule>
  </conditionalFormatting>
  <conditionalFormatting sqref="O20">
    <cfRule type="containsBlanks" dxfId="49" priority="28">
      <formula>LEN(TRIM(O20))=0</formula>
    </cfRule>
  </conditionalFormatting>
  <conditionalFormatting sqref="O21">
    <cfRule type="containsBlanks" dxfId="48" priority="27">
      <formula>LEN(TRIM(O21))=0</formula>
    </cfRule>
  </conditionalFormatting>
  <conditionalFormatting sqref="O22">
    <cfRule type="containsBlanks" dxfId="47" priority="26">
      <formula>LEN(TRIM(O22))=0</formula>
    </cfRule>
  </conditionalFormatting>
  <conditionalFormatting sqref="O23">
    <cfRule type="containsBlanks" dxfId="46" priority="25">
      <formula>LEN(TRIM(O23))=0</formula>
    </cfRule>
  </conditionalFormatting>
  <conditionalFormatting sqref="O25">
    <cfRule type="containsBlanks" dxfId="45" priority="24">
      <formula>LEN(TRIM(O25))=0</formula>
    </cfRule>
  </conditionalFormatting>
  <conditionalFormatting sqref="H42">
    <cfRule type="containsBlanks" dxfId="44" priority="20">
      <formula>LEN(TRIM(H42))=0</formula>
    </cfRule>
  </conditionalFormatting>
  <conditionalFormatting sqref="H43">
    <cfRule type="containsBlanks" dxfId="43" priority="19">
      <formula>LEN(TRIM(H43))=0</formula>
    </cfRule>
  </conditionalFormatting>
  <conditionalFormatting sqref="H44">
    <cfRule type="containsBlanks" dxfId="42" priority="18">
      <formula>LEN(TRIM(H44))=0</formula>
    </cfRule>
  </conditionalFormatting>
  <conditionalFormatting sqref="H45">
    <cfRule type="containsBlanks" dxfId="41" priority="17">
      <formula>LEN(TRIM(H45))=0</formula>
    </cfRule>
  </conditionalFormatting>
  <conditionalFormatting sqref="H40">
    <cfRule type="containsBlanks" dxfId="40" priority="13">
      <formula>LEN(TRIM(H40))=0</formula>
    </cfRule>
  </conditionalFormatting>
  <conditionalFormatting sqref="J40:N40 G40">
    <cfRule type="containsBlanks" dxfId="39" priority="14">
      <formula>LEN(TRIM(G40))=0</formula>
    </cfRule>
  </conditionalFormatting>
  <conditionalFormatting sqref="J41:N41 G41">
    <cfRule type="containsBlanks" dxfId="38" priority="12">
      <formula>LEN(TRIM(G41))=0</formula>
    </cfRule>
  </conditionalFormatting>
  <conditionalFormatting sqref="H41">
    <cfRule type="containsBlanks" dxfId="37" priority="11">
      <formula>LEN(TRIM(H41))=0</formula>
    </cfRule>
  </conditionalFormatting>
  <conditionalFormatting sqref="I36">
    <cfRule type="containsBlanks" dxfId="36" priority="10">
      <formula>LEN(TRIM(I36))=0</formula>
    </cfRule>
  </conditionalFormatting>
  <conditionalFormatting sqref="I37">
    <cfRule type="containsBlanks" dxfId="35" priority="9">
      <formula>LEN(TRIM(I37))=0</formula>
    </cfRule>
  </conditionalFormatting>
  <conditionalFormatting sqref="I47">
    <cfRule type="containsBlanks" dxfId="34" priority="8">
      <formula>LEN(TRIM(I47))=0</formula>
    </cfRule>
  </conditionalFormatting>
  <conditionalFormatting sqref="I48">
    <cfRule type="containsBlanks" dxfId="33" priority="7">
      <formula>LEN(TRIM(I48))=0</formula>
    </cfRule>
  </conditionalFormatting>
  <conditionalFormatting sqref="O49:O50">
    <cfRule type="containsBlanks" dxfId="32" priority="3">
      <formula>LEN(TRIM(O49))=0</formula>
    </cfRule>
  </conditionalFormatting>
  <conditionalFormatting sqref="O49">
    <cfRule type="colorScale" priority="2">
      <colorScale>
        <cfvo type="min"/>
        <cfvo type="max"/>
        <color theme="0" tint="-0.249977111117893"/>
        <color theme="0" tint="-0.249977111117893"/>
      </colorScale>
    </cfRule>
  </conditionalFormatting>
  <conditionalFormatting sqref="O50">
    <cfRule type="colorScale" priority="1">
      <colorScale>
        <cfvo type="min"/>
        <cfvo type="max"/>
        <color theme="0" tint="-0.249977111117893"/>
        <color theme="0" tint="-0.249977111117893"/>
      </colorScale>
    </cfRule>
  </conditionalFormatting>
  <dataValidations count="3">
    <dataValidation type="whole" allowBlank="1" showInputMessage="1" showErrorMessage="1" errorTitle="Invalid Rating" error="Please choose a value from 1 to 4" sqref="O12:O14 O17:O27 G35:N35 G40:N45 O64:O65 O57:O59" xr:uid="{524AFF84-F539-4F52-BB31-33B482AE5C8B}">
      <formula1>0</formula1>
      <formula2>4</formula2>
    </dataValidation>
    <dataValidation allowBlank="1" showInputMessage="1" showErrorMessage="1" errorTitle="Invalid Rating" error="Please choose a value from 1 to 4" sqref="I36:I37 I47:I48" xr:uid="{F4952530-883E-402A-BA3F-8EFAAD984DFB}"/>
    <dataValidation type="whole" allowBlank="1" showInputMessage="1" showErrorMessage="1" errorTitle="Invalid Rating" error="Please choose a value from 1 to 4" sqref="O49:O50" xr:uid="{993FD96A-86B7-4208-916C-E08BA301FE18}">
      <formula1>1</formula1>
      <formula2>4</formula2>
    </dataValidation>
  </dataValidation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C8B6-6CC6-40D0-8280-973731A5BA4D}">
  <dimension ref="A2:AE164"/>
  <sheetViews>
    <sheetView zoomScale="85" zoomScaleNormal="85" zoomScaleSheetLayoutView="110" workbookViewId="0">
      <pane ySplit="8" topLeftCell="A17" activePane="bottomLeft" state="frozen"/>
      <selection activeCell="B14" sqref="B14:N14"/>
      <selection pane="bottomLeft" activeCell="B26" sqref="B26:N26"/>
    </sheetView>
  </sheetViews>
  <sheetFormatPr defaultColWidth="0" defaultRowHeight="0" customHeight="1" zeroHeight="1" x14ac:dyDescent="0.25"/>
  <cols>
    <col min="1" max="2" width="0.85546875" style="20" customWidth="1"/>
    <col min="3" max="5" width="9.140625" style="20" customWidth="1"/>
    <col min="6" max="6" width="10.85546875" style="20" customWidth="1"/>
    <col min="7" max="8" width="12.7109375" style="20" customWidth="1"/>
    <col min="9" max="9" width="13.140625" style="20" customWidth="1"/>
    <col min="10" max="10" width="14.85546875" style="20" customWidth="1"/>
    <col min="11" max="14" width="13.140625" style="20" customWidth="1"/>
    <col min="15" max="17" width="8.42578125" style="20" customWidth="1"/>
    <col min="18" max="18" width="34.7109375" style="20" customWidth="1"/>
    <col min="19" max="19" width="0.85546875" style="20" customWidth="1"/>
    <col min="20" max="21" width="10.7109375" style="20" hidden="1" customWidth="1"/>
    <col min="22" max="31" width="0" style="20" hidden="1" customWidth="1"/>
    <col min="32" max="16384" width="9.140625" style="20" hidden="1"/>
  </cols>
  <sheetData>
    <row r="2" spans="1:21" s="22" customFormat="1" ht="168" customHeight="1" x14ac:dyDescent="0.3">
      <c r="A2" s="20"/>
      <c r="B2" s="21"/>
      <c r="C2" s="86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0"/>
    </row>
    <row r="3" spans="1:21" s="27" customFormat="1" ht="12" customHeight="1" x14ac:dyDescent="0.25">
      <c r="A3" s="23"/>
      <c r="B3" s="24"/>
      <c r="C3" s="24" t="s">
        <v>1</v>
      </c>
      <c r="D3" s="25"/>
      <c r="E3" s="25" t="s">
        <v>2</v>
      </c>
      <c r="F3" s="184"/>
      <c r="G3" s="185"/>
      <c r="H3" s="185"/>
      <c r="I3" s="185"/>
      <c r="J3" s="185"/>
      <c r="K3" s="185"/>
      <c r="L3" s="185"/>
      <c r="M3" s="185"/>
      <c r="N3" s="185"/>
      <c r="O3" s="25"/>
      <c r="P3" s="25"/>
      <c r="Q3" s="25"/>
      <c r="R3" s="25"/>
      <c r="S3" s="26"/>
    </row>
    <row r="4" spans="1:21" s="27" customFormat="1" ht="12" customHeight="1" x14ac:dyDescent="0.25">
      <c r="A4" s="23"/>
      <c r="B4" s="24"/>
      <c r="C4" s="24" t="s">
        <v>3</v>
      </c>
      <c r="D4" s="25"/>
      <c r="E4" s="25" t="s">
        <v>2</v>
      </c>
      <c r="F4" s="184"/>
      <c r="G4" s="185"/>
      <c r="H4" s="185"/>
      <c r="I4" s="185"/>
      <c r="J4" s="185"/>
      <c r="K4" s="185"/>
      <c r="L4" s="185"/>
      <c r="M4" s="185"/>
      <c r="N4" s="185"/>
      <c r="O4" s="25"/>
      <c r="P4" s="25"/>
      <c r="Q4" s="25"/>
      <c r="R4" s="25"/>
      <c r="S4" s="26"/>
    </row>
    <row r="5" spans="1:21" s="27" customFormat="1" ht="12" customHeight="1" x14ac:dyDescent="0.25">
      <c r="A5" s="23"/>
      <c r="B5" s="24"/>
      <c r="C5" s="24" t="s">
        <v>4</v>
      </c>
      <c r="D5" s="25"/>
      <c r="E5" s="151"/>
      <c r="F5" s="184"/>
      <c r="G5" s="185"/>
      <c r="H5" s="185"/>
      <c r="I5" s="185"/>
      <c r="J5" s="185"/>
      <c r="K5" s="185"/>
      <c r="L5" s="185"/>
      <c r="M5" s="185"/>
      <c r="N5" s="185"/>
      <c r="O5" s="25"/>
      <c r="P5" s="25"/>
      <c r="Q5" s="25"/>
      <c r="R5" s="25"/>
      <c r="S5" s="26"/>
      <c r="U5" s="28"/>
    </row>
    <row r="6" spans="1:21" s="27" customFormat="1" ht="12" customHeight="1" x14ac:dyDescent="0.25">
      <c r="A6" s="23"/>
      <c r="B6" s="24"/>
      <c r="C6" s="24" t="s">
        <v>5</v>
      </c>
      <c r="D6" s="25"/>
      <c r="E6" s="151"/>
      <c r="F6" s="184"/>
      <c r="G6" s="185"/>
      <c r="H6" s="185"/>
      <c r="I6" s="185"/>
      <c r="J6" s="185"/>
      <c r="K6" s="185"/>
      <c r="L6" s="185"/>
      <c r="M6" s="185"/>
      <c r="N6" s="185"/>
      <c r="O6" s="25"/>
      <c r="P6" s="25"/>
      <c r="Q6" s="25"/>
      <c r="R6" s="25"/>
      <c r="S6" s="26"/>
      <c r="U6" s="28"/>
    </row>
    <row r="7" spans="1:21" s="27" customFormat="1" ht="12" customHeight="1" x14ac:dyDescent="0.25">
      <c r="A7" s="23"/>
      <c r="B7" s="24"/>
      <c r="C7" s="24" t="s">
        <v>6</v>
      </c>
      <c r="D7" s="25"/>
      <c r="E7" s="151"/>
      <c r="F7" s="184"/>
      <c r="G7" s="185"/>
      <c r="H7" s="185"/>
      <c r="I7" s="185"/>
      <c r="J7" s="185"/>
      <c r="K7" s="185"/>
      <c r="L7" s="185"/>
      <c r="M7" s="185"/>
      <c r="N7" s="185"/>
      <c r="O7" s="25"/>
      <c r="P7" s="25"/>
      <c r="Q7" s="25"/>
      <c r="R7" s="25"/>
      <c r="S7" s="23"/>
    </row>
    <row r="8" spans="1:21" s="27" customFormat="1" ht="12" customHeight="1" x14ac:dyDescent="0.25">
      <c r="A8" s="23"/>
      <c r="B8" s="24"/>
      <c r="C8" s="24" t="s">
        <v>7</v>
      </c>
      <c r="D8" s="25"/>
      <c r="E8" s="151"/>
      <c r="F8" s="184"/>
      <c r="G8" s="185"/>
      <c r="H8" s="185"/>
      <c r="I8" s="185"/>
      <c r="J8" s="185"/>
      <c r="K8" s="185"/>
      <c r="L8" s="185"/>
      <c r="M8" s="185"/>
      <c r="N8" s="185"/>
      <c r="O8" s="25"/>
      <c r="P8" s="25"/>
      <c r="Q8" s="25"/>
      <c r="R8" s="25"/>
      <c r="S8" s="23"/>
    </row>
    <row r="9" spans="1:21" ht="5.0999999999999996" customHeight="1" x14ac:dyDescent="0.25"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</row>
    <row r="10" spans="1:21" ht="15.6" customHeight="1" x14ac:dyDescent="0.25">
      <c r="B10" s="191" t="s">
        <v>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21" s="31" customFormat="1" ht="18.75" customHeight="1" x14ac:dyDescent="0.25">
      <c r="A11" s="20"/>
      <c r="B11" s="161" t="s">
        <v>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9" t="s">
        <v>10</v>
      </c>
      <c r="P11" s="30" t="s">
        <v>11</v>
      </c>
      <c r="Q11" s="30" t="s">
        <v>12</v>
      </c>
      <c r="R11" s="30" t="s">
        <v>13</v>
      </c>
      <c r="S11" s="20"/>
    </row>
    <row r="12" spans="1:21" s="31" customFormat="1" ht="28.5" customHeight="1" x14ac:dyDescent="0.25">
      <c r="A12" s="20"/>
      <c r="B12" s="200" t="s">
        <v>79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32"/>
      <c r="P12" s="33">
        <v>0.25</v>
      </c>
      <c r="Q12" s="34">
        <f>O12*(P12*25)</f>
        <v>0</v>
      </c>
      <c r="R12" s="122"/>
      <c r="S12" s="35"/>
    </row>
    <row r="13" spans="1:21" s="31" customFormat="1" ht="37.5" customHeight="1" x14ac:dyDescent="0.25">
      <c r="A13" s="20"/>
      <c r="B13" s="202" t="s">
        <v>80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36"/>
      <c r="P13" s="37">
        <v>0.25</v>
      </c>
      <c r="Q13" s="38">
        <f t="shared" ref="Q13:Q27" si="0">O13*(P13*25)</f>
        <v>0</v>
      </c>
      <c r="R13" s="122"/>
      <c r="S13" s="35"/>
    </row>
    <row r="14" spans="1:21" s="31" customFormat="1" ht="28.5" customHeight="1" x14ac:dyDescent="0.25">
      <c r="A14" s="20"/>
      <c r="B14" s="202" t="s">
        <v>81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36"/>
      <c r="P14" s="37">
        <v>0.5</v>
      </c>
      <c r="Q14" s="38">
        <f>O14*(P14*25)</f>
        <v>0</v>
      </c>
      <c r="R14" s="122"/>
      <c r="S14" s="20"/>
    </row>
    <row r="15" spans="1:21" s="31" customFormat="1" ht="28.5" customHeight="1" thickBot="1" x14ac:dyDescent="0.3">
      <c r="A15" s="20"/>
      <c r="B15" s="204" t="s">
        <v>17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39" t="str">
        <f>IFERROR(AVERAGE(O12:O14),"N/A")</f>
        <v>N/A</v>
      </c>
      <c r="P15" s="40">
        <f>SUM(P12:P14)</f>
        <v>1</v>
      </c>
      <c r="Q15" s="41">
        <f>IFERROR(SUM(Q12:Q14),"N/A")</f>
        <v>0</v>
      </c>
      <c r="R15" s="123"/>
      <c r="S15" s="35"/>
    </row>
    <row r="16" spans="1:21" s="31" customFormat="1" ht="19.5" customHeight="1" thickBot="1" x14ac:dyDescent="0.3">
      <c r="A16" s="20"/>
      <c r="B16" s="161" t="s">
        <v>18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42" t="s">
        <v>10</v>
      </c>
      <c r="P16" s="43" t="s">
        <v>11</v>
      </c>
      <c r="Q16" s="43" t="s">
        <v>12</v>
      </c>
      <c r="R16" s="30" t="s">
        <v>13</v>
      </c>
      <c r="S16" s="20"/>
    </row>
    <row r="17" spans="1:30" s="31" customFormat="1" ht="28.5" customHeight="1" x14ac:dyDescent="0.25">
      <c r="A17" s="20"/>
      <c r="B17" s="195" t="s">
        <v>82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30"/>
      <c r="P17" s="37">
        <v>0.1</v>
      </c>
      <c r="Q17" s="38">
        <f t="shared" ref="Q17:Q23" si="1">O17*(P17*25)</f>
        <v>0</v>
      </c>
      <c r="R17" s="122"/>
      <c r="S17" s="20"/>
    </row>
    <row r="18" spans="1:30" s="31" customFormat="1" ht="28.5" customHeight="1" x14ac:dyDescent="0.25">
      <c r="A18" s="20"/>
      <c r="B18" s="195" t="s">
        <v>83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30"/>
      <c r="P18" s="37">
        <v>0.1</v>
      </c>
      <c r="Q18" s="38">
        <f t="shared" si="1"/>
        <v>0</v>
      </c>
      <c r="R18" s="122"/>
      <c r="S18" s="20"/>
    </row>
    <row r="19" spans="1:30" s="31" customFormat="1" ht="28.5" customHeight="1" x14ac:dyDescent="0.25">
      <c r="A19" s="20"/>
      <c r="B19" s="195" t="s">
        <v>84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30"/>
      <c r="P19" s="37">
        <v>0.1</v>
      </c>
      <c r="Q19" s="38">
        <f t="shared" si="1"/>
        <v>0</v>
      </c>
      <c r="R19" s="122"/>
      <c r="S19" s="20"/>
    </row>
    <row r="20" spans="1:30" s="31" customFormat="1" ht="28.5" customHeight="1" x14ac:dyDescent="0.25">
      <c r="A20" s="20"/>
      <c r="B20" s="195" t="s">
        <v>85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30"/>
      <c r="P20" s="37">
        <v>0.1</v>
      </c>
      <c r="Q20" s="38">
        <f t="shared" si="1"/>
        <v>0</v>
      </c>
      <c r="R20" s="122"/>
      <c r="S20" s="20"/>
    </row>
    <row r="21" spans="1:30" s="31" customFormat="1" ht="28.5" customHeight="1" x14ac:dyDescent="0.25">
      <c r="A21" s="20"/>
      <c r="B21" s="195" t="s">
        <v>86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30"/>
      <c r="P21" s="37">
        <v>0.1</v>
      </c>
      <c r="Q21" s="38">
        <f t="shared" si="1"/>
        <v>0</v>
      </c>
      <c r="R21" s="122"/>
      <c r="S21" s="20"/>
    </row>
    <row r="22" spans="1:30" s="31" customFormat="1" ht="28.5" customHeight="1" x14ac:dyDescent="0.25">
      <c r="A22" s="20"/>
      <c r="B22" s="187" t="s">
        <v>87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30"/>
      <c r="P22" s="37">
        <v>0.1</v>
      </c>
      <c r="Q22" s="38">
        <f t="shared" si="1"/>
        <v>0</v>
      </c>
      <c r="R22" s="122"/>
      <c r="S22" s="20"/>
    </row>
    <row r="23" spans="1:30" s="31" customFormat="1" ht="28.5" customHeight="1" x14ac:dyDescent="0.25">
      <c r="A23" s="20"/>
      <c r="B23" s="187" t="s">
        <v>88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30"/>
      <c r="P23" s="37">
        <v>0.1</v>
      </c>
      <c r="Q23" s="38">
        <f t="shared" si="1"/>
        <v>0</v>
      </c>
      <c r="R23" s="122"/>
      <c r="S23" s="20"/>
    </row>
    <row r="24" spans="1:30" s="31" customFormat="1" ht="28.5" customHeight="1" x14ac:dyDescent="0.25">
      <c r="A24" s="20"/>
      <c r="B24" s="195" t="s">
        <v>89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30"/>
      <c r="P24" s="37">
        <v>0.05</v>
      </c>
      <c r="Q24" s="38">
        <f t="shared" si="0"/>
        <v>0</v>
      </c>
      <c r="R24" s="122"/>
      <c r="S24" s="20"/>
    </row>
    <row r="25" spans="1:30" s="31" customFormat="1" ht="28.5" customHeight="1" x14ac:dyDescent="0.25">
      <c r="A25" s="20"/>
      <c r="B25" s="195" t="s">
        <v>90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30"/>
      <c r="P25" s="37">
        <v>0.1</v>
      </c>
      <c r="Q25" s="38">
        <f t="shared" si="0"/>
        <v>0</v>
      </c>
      <c r="R25" s="122"/>
      <c r="S25" s="20"/>
    </row>
    <row r="26" spans="1:30" s="31" customFormat="1" ht="28.5" customHeight="1" x14ac:dyDescent="0.25">
      <c r="A26" s="20"/>
      <c r="B26" s="195" t="s">
        <v>91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30"/>
      <c r="P26" s="37">
        <v>0.05</v>
      </c>
      <c r="Q26" s="38">
        <f t="shared" si="0"/>
        <v>0</v>
      </c>
      <c r="R26" s="122"/>
      <c r="S26" s="20"/>
    </row>
    <row r="27" spans="1:30" s="31" customFormat="1" ht="28.5" customHeight="1" x14ac:dyDescent="0.25">
      <c r="A27" s="20"/>
      <c r="B27" s="127"/>
      <c r="C27" s="131" t="s">
        <v>92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30"/>
      <c r="P27" s="37">
        <v>0.1</v>
      </c>
      <c r="Q27" s="38">
        <f t="shared" si="0"/>
        <v>0</v>
      </c>
      <c r="R27" s="122"/>
      <c r="S27" s="20"/>
    </row>
    <row r="28" spans="1:30" s="31" customFormat="1" ht="28.5" customHeight="1" x14ac:dyDescent="0.25">
      <c r="A28" s="20"/>
      <c r="B28" s="186" t="s">
        <v>30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39" t="str">
        <f>IFERROR(AVERAGE(O17:O27),"N/A")</f>
        <v>N/A</v>
      </c>
      <c r="P28" s="40">
        <f>SUM(P17:P27)</f>
        <v>1</v>
      </c>
      <c r="Q28" s="41">
        <f>IFERROR(SUM(Q17:Q27),"N/A")</f>
        <v>0</v>
      </c>
      <c r="R28" s="123"/>
      <c r="S28" s="20"/>
    </row>
    <row r="29" spans="1:30" s="31" customFormat="1" ht="12.75" customHeight="1" x14ac:dyDescent="0.25">
      <c r="A29" s="20"/>
      <c r="B29" s="172" t="s">
        <v>31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20"/>
    </row>
    <row r="30" spans="1:30" s="31" customFormat="1" ht="66" customHeight="1" x14ac:dyDescent="0.25">
      <c r="A30" s="20"/>
      <c r="B30" s="44" t="s">
        <v>32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20"/>
    </row>
    <row r="31" spans="1:30" s="31" customFormat="1" ht="8.4499999999999993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</row>
    <row r="32" spans="1:30" s="31" customFormat="1" ht="19.5" customHeight="1" x14ac:dyDescent="0.3">
      <c r="A32" s="20"/>
      <c r="B32" s="191" t="s">
        <v>33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"/>
      <c r="V32" s="45"/>
      <c r="W32" s="46"/>
      <c r="X32" s="46"/>
      <c r="Y32" s="46"/>
      <c r="Z32" s="46"/>
      <c r="AA32" s="46"/>
      <c r="AB32" s="46"/>
      <c r="AC32" s="47"/>
      <c r="AD32" s="46"/>
    </row>
    <row r="33" spans="1:20" s="31" customFormat="1" ht="23.25" customHeight="1" x14ac:dyDescent="0.25">
      <c r="A33" s="20"/>
      <c r="B33" s="161" t="s">
        <v>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20"/>
    </row>
    <row r="34" spans="1:20" s="31" customFormat="1" ht="69" customHeight="1" x14ac:dyDescent="0.3">
      <c r="A34" s="20"/>
      <c r="B34" s="48"/>
      <c r="C34" s="189" t="s">
        <v>35</v>
      </c>
      <c r="D34" s="190"/>
      <c r="E34" s="52" t="s">
        <v>36</v>
      </c>
      <c r="F34" s="52" t="s">
        <v>37</v>
      </c>
      <c r="G34" s="52" t="s">
        <v>38</v>
      </c>
      <c r="H34" s="52" t="s">
        <v>39</v>
      </c>
      <c r="I34" s="52" t="s">
        <v>40</v>
      </c>
      <c r="J34" s="52" t="s">
        <v>41</v>
      </c>
      <c r="K34" s="52" t="s">
        <v>42</v>
      </c>
      <c r="L34" s="52" t="s">
        <v>43</v>
      </c>
      <c r="M34" s="52" t="s">
        <v>44</v>
      </c>
      <c r="N34" s="52" t="s">
        <v>45</v>
      </c>
      <c r="O34" s="29" t="s">
        <v>10</v>
      </c>
      <c r="P34" s="30" t="s">
        <v>11</v>
      </c>
      <c r="Q34" s="30" t="s">
        <v>12</v>
      </c>
      <c r="R34" s="30" t="s">
        <v>13</v>
      </c>
      <c r="S34" s="20"/>
    </row>
    <row r="35" spans="1:20" s="31" customFormat="1" ht="56.25" customHeight="1" x14ac:dyDescent="0.25">
      <c r="A35" s="20"/>
      <c r="B35" s="53"/>
      <c r="C35" s="162" t="s">
        <v>46</v>
      </c>
      <c r="D35" s="162"/>
      <c r="E35" s="132"/>
      <c r="F35" s="133"/>
      <c r="G35" s="32"/>
      <c r="H35" s="32"/>
      <c r="I35" s="136"/>
      <c r="J35" s="136"/>
      <c r="K35" s="136"/>
      <c r="L35" s="136"/>
      <c r="M35" s="136"/>
      <c r="N35" s="136"/>
      <c r="O35" s="39" t="str">
        <f>IFERROR(AVERAGE(G35:N35),"N/A")</f>
        <v>N/A</v>
      </c>
      <c r="P35" s="33">
        <f>15/35</f>
        <v>0.42857142857142855</v>
      </c>
      <c r="Q35" s="55" t="str">
        <f>IFERROR(O35*(P35*25),"")</f>
        <v/>
      </c>
      <c r="R35" s="124"/>
      <c r="S35" s="20"/>
    </row>
    <row r="36" spans="1:20" s="31" customFormat="1" ht="56.25" customHeight="1" x14ac:dyDescent="0.25">
      <c r="A36" s="20"/>
      <c r="B36" s="53"/>
      <c r="C36" s="164" t="s">
        <v>47</v>
      </c>
      <c r="D36" s="162"/>
      <c r="E36" s="162"/>
      <c r="F36" s="162"/>
      <c r="G36" s="162"/>
      <c r="H36" s="162"/>
      <c r="I36" s="165"/>
      <c r="J36" s="166"/>
      <c r="K36" s="166"/>
      <c r="L36" s="166"/>
      <c r="M36" s="166"/>
      <c r="N36" s="166"/>
      <c r="O36" s="166"/>
      <c r="P36" s="166"/>
      <c r="Q36" s="167"/>
      <c r="R36" s="124"/>
      <c r="S36" s="20"/>
    </row>
    <row r="37" spans="1:20" s="31" customFormat="1" ht="56.25" customHeight="1" x14ac:dyDescent="0.25">
      <c r="A37" s="20"/>
      <c r="B37" s="53"/>
      <c r="C37" s="164" t="s">
        <v>48</v>
      </c>
      <c r="D37" s="162"/>
      <c r="E37" s="162"/>
      <c r="F37" s="162"/>
      <c r="G37" s="162"/>
      <c r="H37" s="162"/>
      <c r="I37" s="165"/>
      <c r="J37" s="166"/>
      <c r="K37" s="166"/>
      <c r="L37" s="166"/>
      <c r="M37" s="166"/>
      <c r="N37" s="166"/>
      <c r="O37" s="166"/>
      <c r="P37" s="166"/>
      <c r="Q37" s="167"/>
      <c r="R37" s="124"/>
      <c r="S37" s="20"/>
    </row>
    <row r="38" spans="1:20" s="31" customFormat="1" ht="23.25" customHeight="1" x14ac:dyDescent="0.25">
      <c r="A38" s="20"/>
      <c r="B38" s="161" t="s">
        <v>49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20"/>
    </row>
    <row r="39" spans="1:20" s="31" customFormat="1" ht="90" customHeight="1" x14ac:dyDescent="0.25">
      <c r="A39" s="20"/>
      <c r="B39" s="149"/>
      <c r="C39" s="189" t="s">
        <v>35</v>
      </c>
      <c r="D39" s="190"/>
      <c r="E39" s="52" t="s">
        <v>36</v>
      </c>
      <c r="F39" s="52" t="s">
        <v>37</v>
      </c>
      <c r="G39" s="137" t="s">
        <v>38</v>
      </c>
      <c r="H39" s="209" t="s">
        <v>40</v>
      </c>
      <c r="I39" s="210"/>
      <c r="J39" s="52" t="s">
        <v>41</v>
      </c>
      <c r="K39" s="52" t="s">
        <v>42</v>
      </c>
      <c r="L39" s="52" t="s">
        <v>43</v>
      </c>
      <c r="M39" s="52" t="s">
        <v>44</v>
      </c>
      <c r="N39" s="52" t="s">
        <v>45</v>
      </c>
      <c r="O39" s="29" t="s">
        <v>10</v>
      </c>
      <c r="P39" s="30" t="s">
        <v>11</v>
      </c>
      <c r="Q39" s="30" t="s">
        <v>12</v>
      </c>
      <c r="R39" s="30" t="s">
        <v>13</v>
      </c>
      <c r="S39" s="20"/>
    </row>
    <row r="40" spans="1:20" s="31" customFormat="1" ht="36" customHeight="1" x14ac:dyDescent="0.25">
      <c r="A40" s="20"/>
      <c r="B40" s="53"/>
      <c r="C40" s="156" t="s">
        <v>50</v>
      </c>
      <c r="D40" s="156"/>
      <c r="E40" s="132"/>
      <c r="F40" s="132"/>
      <c r="G40" s="134"/>
      <c r="H40" s="170"/>
      <c r="I40" s="171"/>
      <c r="J40" s="135"/>
      <c r="K40" s="36"/>
      <c r="L40" s="36"/>
      <c r="M40" s="32"/>
      <c r="N40" s="32"/>
      <c r="O40" s="54" t="str">
        <f>IFERROR(AVERAGE(G40:N40),"N/A")</f>
        <v>N/A</v>
      </c>
      <c r="P40" s="33" t="str">
        <f t="shared" ref="P40:P45" si="2">IFERROR(IF((AVERAGE(I40:N40) &lt;&gt; 0), "N/A", 0%),"")</f>
        <v/>
      </c>
      <c r="Q40" s="145" t="str">
        <f t="shared" ref="Q40:Q45" si="3">IFERROR(O40*25,"")</f>
        <v/>
      </c>
      <c r="R40" s="124"/>
      <c r="S40" s="56"/>
      <c r="T40" s="57"/>
    </row>
    <row r="41" spans="1:20" s="31" customFormat="1" ht="36" customHeight="1" x14ac:dyDescent="0.25">
      <c r="A41" s="20"/>
      <c r="B41" s="53"/>
      <c r="C41" s="156" t="s">
        <v>51</v>
      </c>
      <c r="D41" s="156"/>
      <c r="E41" s="132"/>
      <c r="F41" s="133"/>
      <c r="G41" s="134"/>
      <c r="H41" s="170"/>
      <c r="I41" s="171"/>
      <c r="J41" s="135"/>
      <c r="K41" s="36"/>
      <c r="L41" s="36"/>
      <c r="M41" s="32"/>
      <c r="N41" s="32"/>
      <c r="O41" s="54" t="str">
        <f t="shared" ref="O41:O45" si="4">IFERROR(AVERAGE(G41:N41),"N/A")</f>
        <v>N/A</v>
      </c>
      <c r="P41" s="33" t="str">
        <f t="shared" si="2"/>
        <v/>
      </c>
      <c r="Q41" s="55" t="str">
        <f t="shared" si="3"/>
        <v/>
      </c>
      <c r="R41" s="124"/>
      <c r="S41" s="56"/>
      <c r="T41" s="57"/>
    </row>
    <row r="42" spans="1:20" s="31" customFormat="1" ht="36" customHeight="1" x14ac:dyDescent="0.25">
      <c r="A42" s="20"/>
      <c r="B42" s="53"/>
      <c r="C42" s="156" t="s">
        <v>52</v>
      </c>
      <c r="D42" s="156"/>
      <c r="E42" s="132"/>
      <c r="F42" s="133"/>
      <c r="G42" s="134"/>
      <c r="H42" s="170"/>
      <c r="I42" s="171"/>
      <c r="J42" s="135"/>
      <c r="K42" s="36"/>
      <c r="L42" s="36"/>
      <c r="M42" s="32"/>
      <c r="N42" s="32"/>
      <c r="O42" s="54" t="str">
        <f t="shared" si="4"/>
        <v>N/A</v>
      </c>
      <c r="P42" s="33" t="str">
        <f t="shared" si="2"/>
        <v/>
      </c>
      <c r="Q42" s="55" t="str">
        <f t="shared" si="3"/>
        <v/>
      </c>
      <c r="R42" s="124"/>
      <c r="S42" s="56"/>
      <c r="T42" s="57"/>
    </row>
    <row r="43" spans="1:20" s="31" customFormat="1" ht="36" customHeight="1" x14ac:dyDescent="0.25">
      <c r="A43" s="20"/>
      <c r="B43" s="53"/>
      <c r="C43" s="156" t="s">
        <v>53</v>
      </c>
      <c r="D43" s="156"/>
      <c r="E43" s="132"/>
      <c r="F43" s="133"/>
      <c r="G43" s="134"/>
      <c r="H43" s="170"/>
      <c r="I43" s="171"/>
      <c r="J43" s="135"/>
      <c r="K43" s="36"/>
      <c r="L43" s="36"/>
      <c r="M43" s="32"/>
      <c r="N43" s="32"/>
      <c r="O43" s="54" t="str">
        <f t="shared" si="4"/>
        <v>N/A</v>
      </c>
      <c r="P43" s="33" t="str">
        <f t="shared" si="2"/>
        <v/>
      </c>
      <c r="Q43" s="55" t="str">
        <f t="shared" si="3"/>
        <v/>
      </c>
      <c r="R43" s="124"/>
      <c r="S43" s="56"/>
      <c r="T43" s="57"/>
    </row>
    <row r="44" spans="1:20" s="31" customFormat="1" ht="36" customHeight="1" x14ac:dyDescent="0.25">
      <c r="A44" s="20"/>
      <c r="B44" s="53"/>
      <c r="C44" s="156" t="s">
        <v>54</v>
      </c>
      <c r="D44" s="156"/>
      <c r="E44" s="132"/>
      <c r="F44" s="133"/>
      <c r="G44" s="134"/>
      <c r="H44" s="170"/>
      <c r="I44" s="171"/>
      <c r="J44" s="135"/>
      <c r="K44" s="36"/>
      <c r="L44" s="36"/>
      <c r="M44" s="32"/>
      <c r="N44" s="32"/>
      <c r="O44" s="54" t="str">
        <f t="shared" si="4"/>
        <v>N/A</v>
      </c>
      <c r="P44" s="33" t="str">
        <f t="shared" si="2"/>
        <v/>
      </c>
      <c r="Q44" s="55" t="str">
        <f t="shared" si="3"/>
        <v/>
      </c>
      <c r="R44" s="124"/>
      <c r="S44" s="56"/>
      <c r="T44" s="57"/>
    </row>
    <row r="45" spans="1:20" s="31" customFormat="1" ht="36" customHeight="1" x14ac:dyDescent="0.25">
      <c r="A45" s="20"/>
      <c r="B45" s="53"/>
      <c r="C45" s="156" t="s">
        <v>55</v>
      </c>
      <c r="D45" s="156"/>
      <c r="E45" s="132"/>
      <c r="F45" s="133"/>
      <c r="G45" s="134"/>
      <c r="H45" s="170"/>
      <c r="I45" s="171"/>
      <c r="J45" s="135"/>
      <c r="K45" s="36"/>
      <c r="L45" s="36"/>
      <c r="M45" s="32"/>
      <c r="N45" s="32"/>
      <c r="O45" s="54" t="str">
        <f t="shared" si="4"/>
        <v>N/A</v>
      </c>
      <c r="P45" s="33" t="str">
        <f t="shared" si="2"/>
        <v/>
      </c>
      <c r="Q45" s="55" t="str">
        <f t="shared" si="3"/>
        <v/>
      </c>
      <c r="R45" s="124"/>
      <c r="S45" s="56"/>
      <c r="T45" s="57"/>
    </row>
    <row r="46" spans="1:20" s="31" customFormat="1" ht="36" customHeight="1" x14ac:dyDescent="0.25">
      <c r="A46" s="20"/>
      <c r="B46" s="53"/>
      <c r="C46" s="168" t="s">
        <v>56</v>
      </c>
      <c r="D46" s="168"/>
      <c r="E46" s="168"/>
      <c r="F46" s="168"/>
      <c r="G46" s="168"/>
      <c r="H46" s="169"/>
      <c r="I46" s="169"/>
      <c r="J46" s="168"/>
      <c r="K46" s="168"/>
      <c r="L46" s="168"/>
      <c r="M46" s="168"/>
      <c r="N46" s="168"/>
      <c r="O46" s="39" t="str">
        <f>IFERROR(AVERAGE(O40:O45),"N/A")</f>
        <v>N/A</v>
      </c>
      <c r="P46" s="138">
        <f>16/35</f>
        <v>0.45714285714285713</v>
      </c>
      <c r="Q46" s="146" t="str">
        <f>IFERROR((0.46*(AVERAGE(Q40:Q45))),"N/A")</f>
        <v>N/A</v>
      </c>
      <c r="R46" s="124"/>
      <c r="S46" s="56"/>
      <c r="T46" s="57"/>
    </row>
    <row r="47" spans="1:20" s="31" customFormat="1" ht="36" customHeight="1" x14ac:dyDescent="0.25">
      <c r="A47" s="20"/>
      <c r="B47" s="53"/>
      <c r="C47" s="164" t="s">
        <v>47</v>
      </c>
      <c r="D47" s="162"/>
      <c r="E47" s="162"/>
      <c r="F47" s="162"/>
      <c r="G47" s="162"/>
      <c r="H47" s="162"/>
      <c r="I47" s="206"/>
      <c r="J47" s="207"/>
      <c r="K47" s="207"/>
      <c r="L47" s="207"/>
      <c r="M47" s="207"/>
      <c r="N47" s="207"/>
      <c r="O47" s="207"/>
      <c r="P47" s="207"/>
      <c r="Q47" s="208"/>
      <c r="R47" s="124"/>
      <c r="S47" s="56"/>
      <c r="T47" s="57"/>
    </row>
    <row r="48" spans="1:20" s="31" customFormat="1" ht="36" customHeight="1" x14ac:dyDescent="0.25">
      <c r="A48" s="20"/>
      <c r="B48" s="53"/>
      <c r="C48" s="164" t="s">
        <v>48</v>
      </c>
      <c r="D48" s="162"/>
      <c r="E48" s="162"/>
      <c r="F48" s="162"/>
      <c r="G48" s="162"/>
      <c r="H48" s="162"/>
      <c r="I48" s="206"/>
      <c r="J48" s="207"/>
      <c r="K48" s="207"/>
      <c r="L48" s="207"/>
      <c r="M48" s="207"/>
      <c r="N48" s="207"/>
      <c r="O48" s="207"/>
      <c r="P48" s="207"/>
      <c r="Q48" s="208"/>
      <c r="R48" s="124"/>
      <c r="S48" s="56"/>
      <c r="T48" s="57"/>
    </row>
    <row r="49" spans="1:20" s="31" customFormat="1" ht="28.5" customHeight="1" x14ac:dyDescent="0.25">
      <c r="A49" s="20"/>
      <c r="B49" s="173" t="s">
        <v>57</v>
      </c>
      <c r="C49" s="174"/>
      <c r="D49" s="174"/>
      <c r="E49" s="174"/>
      <c r="F49" s="174"/>
      <c r="G49" s="174"/>
      <c r="H49" s="174"/>
      <c r="I49" s="175"/>
      <c r="J49" s="175"/>
      <c r="K49" s="175"/>
      <c r="L49" s="175"/>
      <c r="M49" s="175"/>
      <c r="N49" s="175"/>
      <c r="O49" s="147"/>
      <c r="P49" s="58">
        <f>2/35</f>
        <v>5.7142857142857141E-2</v>
      </c>
      <c r="Q49" s="153">
        <f>O49*(P49*25)</f>
        <v>0</v>
      </c>
      <c r="R49" s="124"/>
      <c r="S49" s="56"/>
      <c r="T49" s="57"/>
    </row>
    <row r="50" spans="1:20" s="31" customFormat="1" ht="28.5" customHeight="1" x14ac:dyDescent="0.25">
      <c r="A50" s="20"/>
      <c r="B50" s="173" t="s">
        <v>58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47"/>
      <c r="P50" s="58">
        <f>2/35</f>
        <v>5.7142857142857141E-2</v>
      </c>
      <c r="Q50" s="153">
        <f>O50*(P50*25)</f>
        <v>0</v>
      </c>
      <c r="R50" s="124"/>
      <c r="S50" s="56"/>
      <c r="T50" s="57"/>
    </row>
    <row r="51" spans="1:20" s="31" customFormat="1" ht="28.5" customHeight="1" x14ac:dyDescent="0.25">
      <c r="A51" s="20"/>
      <c r="B51" s="176" t="s">
        <v>59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54" t="str">
        <f>IFERROR(((O35*P35)+(O46*P46)+(O49*P49)+(O50*P50)),"N/A")</f>
        <v>N/A</v>
      </c>
      <c r="P51" s="60">
        <f>P50+P49+P46+P35</f>
        <v>1</v>
      </c>
      <c r="Q51" s="153">
        <f>IFERROR(SUM(Q35,Q46,Q49,Q50),"N/A")</f>
        <v>0</v>
      </c>
      <c r="R51" s="124"/>
      <c r="S51" s="20"/>
    </row>
    <row r="52" spans="1:20" s="31" customFormat="1" ht="15.75" customHeight="1" x14ac:dyDescent="0.25">
      <c r="A52" s="20"/>
      <c r="B52" s="172" t="s">
        <v>31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20"/>
    </row>
    <row r="53" spans="1:20" s="31" customFormat="1" ht="59.45" customHeight="1" x14ac:dyDescent="0.3">
      <c r="A53" s="20"/>
      <c r="B53" s="48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50"/>
      <c r="S53" s="20"/>
    </row>
    <row r="54" spans="1:20" s="31" customFormat="1" ht="7.9" customHeight="1" x14ac:dyDescent="0.3">
      <c r="A54" s="20"/>
      <c r="B54" s="48"/>
      <c r="C54" s="50"/>
      <c r="D54" s="50"/>
      <c r="E54" s="50"/>
      <c r="F54" s="48"/>
      <c r="G54" s="61"/>
      <c r="H54" s="61"/>
      <c r="I54" s="62"/>
      <c r="J54" s="49"/>
      <c r="K54" s="48"/>
      <c r="L54" s="48"/>
      <c r="M54" s="48"/>
      <c r="N54" s="48"/>
      <c r="O54" s="48"/>
      <c r="P54" s="61"/>
      <c r="Q54" s="62"/>
      <c r="R54" s="62"/>
      <c r="S54" s="20"/>
    </row>
    <row r="55" spans="1:20" s="31" customFormat="1" ht="18.75" customHeight="1" x14ac:dyDescent="0.25">
      <c r="A55" s="20"/>
      <c r="B55" s="179" t="s">
        <v>60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20"/>
    </row>
    <row r="56" spans="1:20" s="31" customFormat="1" ht="23.25" customHeight="1" x14ac:dyDescent="0.3">
      <c r="A56" s="20"/>
      <c r="B56" s="48"/>
      <c r="C56" s="50"/>
      <c r="D56" s="50"/>
      <c r="E56" s="50"/>
      <c r="F56" s="48"/>
      <c r="G56" s="61"/>
      <c r="H56" s="61"/>
      <c r="I56" s="62"/>
      <c r="J56" s="49"/>
      <c r="K56" s="48"/>
      <c r="L56" s="48"/>
      <c r="M56" s="48"/>
      <c r="N56" s="48"/>
      <c r="O56" s="48"/>
      <c r="P56" s="61"/>
      <c r="Q56" s="62"/>
      <c r="R56" s="30" t="s">
        <v>13</v>
      </c>
      <c r="S56" s="20"/>
    </row>
    <row r="57" spans="1:20" s="31" customFormat="1" ht="28.5" customHeight="1" x14ac:dyDescent="0.25">
      <c r="A57" s="20"/>
      <c r="B57" s="178" t="s">
        <v>61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36"/>
      <c r="P57" s="58">
        <v>0.4</v>
      </c>
      <c r="Q57" s="55">
        <f>IFERROR(O57*P57*25,"N/A")</f>
        <v>0</v>
      </c>
      <c r="R57" s="124"/>
      <c r="S57" s="56"/>
      <c r="T57" s="57"/>
    </row>
    <row r="58" spans="1:20" s="31" customFormat="1" ht="28.5" customHeight="1" x14ac:dyDescent="0.25">
      <c r="A58" s="20"/>
      <c r="B58" s="178" t="s">
        <v>62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36"/>
      <c r="P58" s="58">
        <v>0.3</v>
      </c>
      <c r="Q58" s="55">
        <f>IFERROR(O58*P58*25,"N/A")</f>
        <v>0</v>
      </c>
      <c r="R58" s="124"/>
      <c r="S58" s="56"/>
      <c r="T58" s="57"/>
    </row>
    <row r="59" spans="1:20" s="31" customFormat="1" ht="28.5" customHeight="1" x14ac:dyDescent="0.25">
      <c r="A59" s="20"/>
      <c r="B59" s="178" t="s">
        <v>63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36"/>
      <c r="P59" s="58">
        <v>0.3</v>
      </c>
      <c r="Q59" s="55">
        <f>IFERROR(O59*P59*25,"N/A")</f>
        <v>0</v>
      </c>
      <c r="R59" s="124"/>
      <c r="S59" s="56"/>
      <c r="T59" s="57"/>
    </row>
    <row r="60" spans="1:20" s="31" customFormat="1" ht="28.5" customHeight="1" x14ac:dyDescent="0.25">
      <c r="A60" s="20"/>
      <c r="B60" s="163" t="s">
        <v>59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54" t="str">
        <f>IFERROR(AVERAGE(O57:O59),"N/A")</f>
        <v>N/A</v>
      </c>
      <c r="P60" s="63">
        <f>SUM(P57:P59)</f>
        <v>1</v>
      </c>
      <c r="Q60" s="55">
        <f>IFERROR(SUM(Q57:Q59),"N/A")</f>
        <v>0</v>
      </c>
      <c r="R60" s="124"/>
      <c r="S60" s="56"/>
      <c r="T60" s="57"/>
    </row>
    <row r="61" spans="1:20" s="31" customFormat="1" ht="7.9" customHeight="1" x14ac:dyDescent="0.3">
      <c r="A61" s="20"/>
      <c r="B61" s="48"/>
      <c r="C61" s="50"/>
      <c r="D61" s="50"/>
      <c r="E61" s="50"/>
      <c r="F61" s="48"/>
      <c r="G61" s="61"/>
      <c r="H61" s="61"/>
      <c r="I61" s="62"/>
      <c r="J61" s="49"/>
      <c r="K61" s="48"/>
      <c r="L61" s="48"/>
      <c r="M61" s="48"/>
      <c r="N61" s="48"/>
      <c r="O61" s="48"/>
      <c r="P61" s="61"/>
      <c r="Q61" s="62"/>
      <c r="R61" s="62"/>
      <c r="S61" s="20"/>
    </row>
    <row r="62" spans="1:20" s="31" customFormat="1" ht="19.5" customHeight="1" x14ac:dyDescent="0.25">
      <c r="A62" s="20"/>
      <c r="B62" s="129" t="s">
        <v>64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20"/>
    </row>
    <row r="63" spans="1:20" s="31" customFormat="1" ht="11.25" customHeight="1" x14ac:dyDescent="0.3">
      <c r="A63" s="20"/>
      <c r="B63" s="48"/>
      <c r="C63" s="50"/>
      <c r="D63" s="50"/>
      <c r="E63" s="50"/>
      <c r="F63" s="48"/>
      <c r="G63" s="61"/>
      <c r="H63" s="61"/>
      <c r="I63" s="62"/>
      <c r="J63" s="49"/>
      <c r="K63" s="48"/>
      <c r="L63" s="48"/>
      <c r="M63" s="48"/>
      <c r="N63" s="48"/>
      <c r="O63" s="48"/>
      <c r="P63" s="61"/>
      <c r="Q63" s="62"/>
      <c r="R63" s="30" t="s">
        <v>13</v>
      </c>
      <c r="S63" s="20"/>
    </row>
    <row r="64" spans="1:20" s="31" customFormat="1" ht="28.5" customHeight="1" x14ac:dyDescent="0.25">
      <c r="A64" s="20"/>
      <c r="B64" s="178" t="s">
        <v>65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36"/>
      <c r="P64" s="58">
        <v>0.5</v>
      </c>
      <c r="Q64" s="55">
        <f>O64*P64*25</f>
        <v>0</v>
      </c>
      <c r="R64" s="124"/>
      <c r="S64" s="56"/>
      <c r="T64" s="57"/>
    </row>
    <row r="65" spans="1:20" s="31" customFormat="1" ht="41.25" customHeight="1" x14ac:dyDescent="0.25">
      <c r="A65" s="20"/>
      <c r="B65" s="178" t="s">
        <v>66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36"/>
      <c r="P65" s="58">
        <v>0.5</v>
      </c>
      <c r="Q65" s="55">
        <f>O65*P65*25</f>
        <v>0</v>
      </c>
      <c r="R65" s="124"/>
      <c r="S65" s="56"/>
      <c r="T65" s="57"/>
    </row>
    <row r="66" spans="1:20" s="31" customFormat="1" ht="28.5" customHeight="1" x14ac:dyDescent="0.25">
      <c r="A66" s="20"/>
      <c r="B66" s="163" t="s">
        <v>59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59" t="str">
        <f>IFERROR(AVERAGE(O64:O65),"N/A")</f>
        <v>N/A</v>
      </c>
      <c r="P66" s="63">
        <f>SUM(P64:P65)</f>
        <v>1</v>
      </c>
      <c r="Q66" s="55">
        <f>IFERROR(SUM(Q64:Q65),"N/A")</f>
        <v>0</v>
      </c>
      <c r="R66" s="124"/>
      <c r="S66" s="20"/>
    </row>
    <row r="67" spans="1:20" s="31" customFormat="1" ht="15" customHeight="1" x14ac:dyDescent="0.25">
      <c r="A67" s="20"/>
      <c r="B67" s="172" t="s">
        <v>67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20"/>
    </row>
    <row r="68" spans="1:20" s="31" customFormat="1" ht="63" customHeight="1" x14ac:dyDescent="0.25">
      <c r="A68" s="20"/>
      <c r="B68" s="64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50"/>
      <c r="S68" s="20"/>
    </row>
    <row r="69" spans="1:20" s="31" customFormat="1" ht="5.0999999999999996" customHeight="1" x14ac:dyDescent="0.3">
      <c r="A69" s="20"/>
      <c r="B69" s="48"/>
      <c r="C69" s="49"/>
      <c r="D69" s="49"/>
      <c r="E69" s="49"/>
      <c r="F69" s="65"/>
      <c r="G69" s="65"/>
      <c r="H69" s="65"/>
      <c r="I69" s="65"/>
      <c r="J69" s="65"/>
      <c r="K69" s="65"/>
      <c r="L69" s="65"/>
      <c r="M69" s="48"/>
      <c r="N69" s="48"/>
      <c r="O69" s="51"/>
      <c r="P69" s="66"/>
      <c r="Q69" s="65"/>
      <c r="R69" s="65"/>
      <c r="S69" s="35"/>
    </row>
    <row r="70" spans="1:20" s="31" customFormat="1" ht="24.95" customHeight="1" thickBot="1" x14ac:dyDescent="0.35">
      <c r="A70" s="20"/>
      <c r="B70" s="67"/>
      <c r="C70" s="68" t="s">
        <v>68</v>
      </c>
      <c r="D70" s="69"/>
      <c r="E70" s="69"/>
      <c r="F70" s="70"/>
      <c r="G70" s="71"/>
      <c r="H70" s="71"/>
      <c r="I70" s="72"/>
      <c r="J70" s="69"/>
      <c r="K70" s="69"/>
      <c r="L70" s="69"/>
      <c r="M70" s="69"/>
      <c r="N70" s="69"/>
      <c r="O70" s="73" t="s">
        <v>69</v>
      </c>
      <c r="P70" s="74" t="s">
        <v>11</v>
      </c>
      <c r="Q70" s="75" t="s">
        <v>70</v>
      </c>
      <c r="R70" s="125"/>
      <c r="S70" s="35"/>
    </row>
    <row r="71" spans="1:20" s="31" customFormat="1" ht="21.6" customHeight="1" thickBot="1" x14ac:dyDescent="0.35">
      <c r="A71" s="20"/>
      <c r="B71" s="67"/>
      <c r="C71" s="76" t="s">
        <v>71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>
        <f>Q15</f>
        <v>0</v>
      </c>
      <c r="P71" s="148">
        <v>0.05</v>
      </c>
      <c r="Q71" s="78">
        <f>IFERROR(O71*P71,"N/A")</f>
        <v>0</v>
      </c>
      <c r="R71" s="126"/>
      <c r="S71" s="35"/>
    </row>
    <row r="72" spans="1:20" s="31" customFormat="1" ht="21.6" customHeight="1" thickBot="1" x14ac:dyDescent="0.35">
      <c r="A72" s="20"/>
      <c r="B72" s="67"/>
      <c r="C72" s="76" t="s">
        <v>72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>
        <f>Q28</f>
        <v>0</v>
      </c>
      <c r="P72" s="148">
        <v>0.3</v>
      </c>
      <c r="Q72" s="78">
        <f>IFERROR(O72*P72,"N/A")</f>
        <v>0</v>
      </c>
      <c r="R72" s="126"/>
      <c r="S72" s="35"/>
    </row>
    <row r="73" spans="1:20" s="31" customFormat="1" ht="21" customHeight="1" thickBot="1" x14ac:dyDescent="0.35">
      <c r="A73" s="20"/>
      <c r="B73" s="67"/>
      <c r="C73" s="76" t="s">
        <v>73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>
        <f>Q51</f>
        <v>0</v>
      </c>
      <c r="P73" s="148">
        <v>0.35</v>
      </c>
      <c r="Q73" s="78">
        <f>IFERROR(O73*P73,"N/A")</f>
        <v>0</v>
      </c>
      <c r="R73" s="126"/>
      <c r="S73" s="35"/>
    </row>
    <row r="74" spans="1:20" s="31" customFormat="1" ht="21" customHeight="1" thickBot="1" x14ac:dyDescent="0.35">
      <c r="A74" s="20"/>
      <c r="B74" s="67"/>
      <c r="C74" s="76" t="s">
        <v>74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7">
        <f>Q60</f>
        <v>0</v>
      </c>
      <c r="P74" s="148">
        <v>0.05</v>
      </c>
      <c r="Q74" s="78">
        <f>IFERROR(O74*P74,"N/A")</f>
        <v>0</v>
      </c>
      <c r="R74" s="126"/>
      <c r="S74" s="35"/>
    </row>
    <row r="75" spans="1:20" s="31" customFormat="1" ht="22.15" customHeight="1" thickBot="1" x14ac:dyDescent="0.35">
      <c r="A75" s="20"/>
      <c r="B75" s="67"/>
      <c r="C75" s="76" t="s">
        <v>75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>
        <f>Q66</f>
        <v>0</v>
      </c>
      <c r="P75" s="148">
        <v>0.25</v>
      </c>
      <c r="Q75" s="78">
        <f>IFERROR(O75*P75,"N/A")</f>
        <v>0</v>
      </c>
      <c r="R75" s="126"/>
      <c r="S75" s="35"/>
    </row>
    <row r="76" spans="1:20" s="31" customFormat="1" ht="21" customHeight="1" thickBot="1" x14ac:dyDescent="0.35">
      <c r="A76" s="20"/>
      <c r="B76" s="79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181" t="s">
        <v>76</v>
      </c>
      <c r="N76" s="181"/>
      <c r="O76" s="181"/>
      <c r="P76" s="181"/>
      <c r="Q76" s="81">
        <f>SUM(Q71:Q75)</f>
        <v>0</v>
      </c>
      <c r="R76" s="81"/>
      <c r="S76" s="35"/>
    </row>
    <row r="77" spans="1:20" ht="24.6" customHeight="1" thickBot="1" x14ac:dyDescent="0.3">
      <c r="B77" s="182" t="s">
        <v>77</v>
      </c>
      <c r="C77" s="183"/>
      <c r="D77" s="183"/>
      <c r="E77" s="183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 t="s">
        <v>78</v>
      </c>
      <c r="Q77" s="84"/>
      <c r="R77" s="84"/>
    </row>
    <row r="78" spans="1:20" ht="12" customHeight="1" x14ac:dyDescent="0.3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20" ht="15" customHeight="1" x14ac:dyDescent="0.25">
      <c r="B79" s="172" t="s">
        <v>31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</row>
    <row r="80" spans="1:20" ht="47.45" customHeight="1" x14ac:dyDescent="0.25">
      <c r="B80" s="85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50"/>
    </row>
    <row r="81" spans="2:18" ht="24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ht="24.95" customHeight="1" x14ac:dyDescent="0.25"/>
    <row r="83" spans="2:18" ht="24.95" customHeight="1" x14ac:dyDescent="0.25"/>
    <row r="84" spans="2:18" ht="24.95" customHeight="1" x14ac:dyDescent="0.25"/>
    <row r="85" spans="2:18" ht="24.95" customHeight="1" x14ac:dyDescent="0.25"/>
    <row r="86" spans="2:18" ht="7.5" customHeight="1" x14ac:dyDescent="0.25"/>
    <row r="87" spans="2:18" ht="24.95" customHeight="1" x14ac:dyDescent="0.25"/>
    <row r="88" spans="2:18" ht="24.95" customHeight="1" x14ac:dyDescent="0.25"/>
    <row r="89" spans="2:18" ht="24.95" customHeight="1" x14ac:dyDescent="0.25"/>
    <row r="90" spans="2:18" ht="15" customHeight="1" x14ac:dyDescent="0.25"/>
    <row r="91" spans="2:18" ht="15" customHeight="1" x14ac:dyDescent="0.25"/>
    <row r="92" spans="2:18" ht="15" customHeight="1" x14ac:dyDescent="0.25"/>
    <row r="93" spans="2:18" ht="15" customHeight="1" x14ac:dyDescent="0.25"/>
    <row r="94" spans="2:18" ht="15" customHeight="1" x14ac:dyDescent="0.25"/>
    <row r="95" spans="2:18" ht="15" customHeight="1" x14ac:dyDescent="0.25"/>
    <row r="96" spans="2:1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</sheetData>
  <mergeCells count="75">
    <mergeCell ref="B14:N14"/>
    <mergeCell ref="F3:N3"/>
    <mergeCell ref="F4:N4"/>
    <mergeCell ref="F5:N5"/>
    <mergeCell ref="F6:N6"/>
    <mergeCell ref="F7:N7"/>
    <mergeCell ref="F8:N8"/>
    <mergeCell ref="C9:R9"/>
    <mergeCell ref="B10:R10"/>
    <mergeCell ref="B11:N11"/>
    <mergeCell ref="B12:N12"/>
    <mergeCell ref="B13:N13"/>
    <mergeCell ref="B26:N26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38:R38"/>
    <mergeCell ref="B28:N28"/>
    <mergeCell ref="B29:R29"/>
    <mergeCell ref="C30:R30"/>
    <mergeCell ref="B32:R32"/>
    <mergeCell ref="B33:R33"/>
    <mergeCell ref="C34:D34"/>
    <mergeCell ref="C35:D35"/>
    <mergeCell ref="C36:H36"/>
    <mergeCell ref="C37:H37"/>
    <mergeCell ref="I36:Q36"/>
    <mergeCell ref="I37:Q37"/>
    <mergeCell ref="C39:D39"/>
    <mergeCell ref="H39:I39"/>
    <mergeCell ref="C40:D40"/>
    <mergeCell ref="H40:I40"/>
    <mergeCell ref="C41:D41"/>
    <mergeCell ref="H41:I41"/>
    <mergeCell ref="C48:H48"/>
    <mergeCell ref="C42:D42"/>
    <mergeCell ref="H42:I42"/>
    <mergeCell ref="C43:D43"/>
    <mergeCell ref="H43:I43"/>
    <mergeCell ref="C44:D44"/>
    <mergeCell ref="H44:I44"/>
    <mergeCell ref="C45:D45"/>
    <mergeCell ref="H45:I45"/>
    <mergeCell ref="C46:N46"/>
    <mergeCell ref="C47:H47"/>
    <mergeCell ref="I47:Q47"/>
    <mergeCell ref="I48:Q48"/>
    <mergeCell ref="B65:N65"/>
    <mergeCell ref="B49:N49"/>
    <mergeCell ref="B50:N50"/>
    <mergeCell ref="B51:N51"/>
    <mergeCell ref="B52:R52"/>
    <mergeCell ref="C53:Q53"/>
    <mergeCell ref="B55:R55"/>
    <mergeCell ref="B57:N57"/>
    <mergeCell ref="B58:N58"/>
    <mergeCell ref="B59:N59"/>
    <mergeCell ref="B60:N60"/>
    <mergeCell ref="B64:N64"/>
    <mergeCell ref="B79:R79"/>
    <mergeCell ref="C80:Q80"/>
    <mergeCell ref="B66:N66"/>
    <mergeCell ref="B67:R67"/>
    <mergeCell ref="C68:Q68"/>
    <mergeCell ref="M76:P76"/>
    <mergeCell ref="B77:E77"/>
    <mergeCell ref="B78:R78"/>
  </mergeCells>
  <conditionalFormatting sqref="G35:N35 O24 O26 O64:O65 M42:N45 J42:L44 G42:G44">
    <cfRule type="containsBlanks" dxfId="31" priority="41">
      <formula>LEN(TRIM(G24))=0</formula>
    </cfRule>
  </conditionalFormatting>
  <conditionalFormatting sqref="O12:O14">
    <cfRule type="containsBlanks" dxfId="30" priority="40">
      <formula>LEN(TRIM(O12))=0</formula>
    </cfRule>
  </conditionalFormatting>
  <conditionalFormatting sqref="O14">
    <cfRule type="containsBlanks" dxfId="29" priority="39">
      <formula>LEN(TRIM(O14))=0</formula>
    </cfRule>
  </conditionalFormatting>
  <conditionalFormatting sqref="Q77:R77 F4:N8">
    <cfRule type="containsBlanks" dxfId="28" priority="38">
      <formula>LEN(TRIM(F4))=0</formula>
    </cfRule>
  </conditionalFormatting>
  <conditionalFormatting sqref="F3:N3">
    <cfRule type="containsBlanks" dxfId="27" priority="37">
      <formula>LEN(TRIM(F3))=0</formula>
    </cfRule>
  </conditionalFormatting>
  <conditionalFormatting sqref="C30 C68:R68 C53:R53 C80:R80">
    <cfRule type="containsBlanks" dxfId="26" priority="36">
      <formula>LEN(TRIM(C30))=0</formula>
    </cfRule>
  </conditionalFormatting>
  <conditionalFormatting sqref="O17">
    <cfRule type="containsBlanks" dxfId="25" priority="31">
      <formula>LEN(TRIM(O17))=0</formula>
    </cfRule>
  </conditionalFormatting>
  <conditionalFormatting sqref="G45 J45:M45">
    <cfRule type="containsBlanks" dxfId="24" priority="35">
      <formula>LEN(TRIM(G45))=0</formula>
    </cfRule>
  </conditionalFormatting>
  <conditionalFormatting sqref="O57">
    <cfRule type="containsBlanks" dxfId="23" priority="34">
      <formula>LEN(TRIM(O57))=0</formula>
    </cfRule>
  </conditionalFormatting>
  <conditionalFormatting sqref="O58">
    <cfRule type="containsBlanks" dxfId="22" priority="33">
      <formula>LEN(TRIM(O58))=0</formula>
    </cfRule>
  </conditionalFormatting>
  <conditionalFormatting sqref="O59">
    <cfRule type="containsBlanks" dxfId="21" priority="32">
      <formula>LEN(TRIM(O59))=0</formula>
    </cfRule>
  </conditionalFormatting>
  <conditionalFormatting sqref="O27">
    <cfRule type="containsBlanks" dxfId="20" priority="23">
      <formula>LEN(TRIM(O27))=0</formula>
    </cfRule>
  </conditionalFormatting>
  <conditionalFormatting sqref="O19">
    <cfRule type="containsBlanks" dxfId="19" priority="29">
      <formula>LEN(TRIM(O19))=0</formula>
    </cfRule>
  </conditionalFormatting>
  <conditionalFormatting sqref="O18">
    <cfRule type="containsBlanks" dxfId="18" priority="30">
      <formula>LEN(TRIM(O18))=0</formula>
    </cfRule>
  </conditionalFormatting>
  <conditionalFormatting sqref="O20">
    <cfRule type="containsBlanks" dxfId="17" priority="28">
      <formula>LEN(TRIM(O20))=0</formula>
    </cfRule>
  </conditionalFormatting>
  <conditionalFormatting sqref="O21">
    <cfRule type="containsBlanks" dxfId="16" priority="27">
      <formula>LEN(TRIM(O21))=0</formula>
    </cfRule>
  </conditionalFormatting>
  <conditionalFormatting sqref="O22">
    <cfRule type="containsBlanks" dxfId="15" priority="26">
      <formula>LEN(TRIM(O22))=0</formula>
    </cfRule>
  </conditionalFormatting>
  <conditionalFormatting sqref="O23">
    <cfRule type="containsBlanks" dxfId="14" priority="25">
      <formula>LEN(TRIM(O23))=0</formula>
    </cfRule>
  </conditionalFormatting>
  <conditionalFormatting sqref="O25">
    <cfRule type="containsBlanks" dxfId="13" priority="24">
      <formula>LEN(TRIM(O25))=0</formula>
    </cfRule>
  </conditionalFormatting>
  <conditionalFormatting sqref="H42">
    <cfRule type="containsBlanks" dxfId="12" priority="20">
      <formula>LEN(TRIM(H42))=0</formula>
    </cfRule>
  </conditionalFormatting>
  <conditionalFormatting sqref="H43">
    <cfRule type="containsBlanks" dxfId="11" priority="19">
      <formula>LEN(TRIM(H43))=0</formula>
    </cfRule>
  </conditionalFormatting>
  <conditionalFormatting sqref="H44">
    <cfRule type="containsBlanks" dxfId="10" priority="18">
      <formula>LEN(TRIM(H44))=0</formula>
    </cfRule>
  </conditionalFormatting>
  <conditionalFormatting sqref="H45">
    <cfRule type="containsBlanks" dxfId="9" priority="17">
      <formula>LEN(TRIM(H45))=0</formula>
    </cfRule>
  </conditionalFormatting>
  <conditionalFormatting sqref="H40">
    <cfRule type="containsBlanks" dxfId="8" priority="13">
      <formula>LEN(TRIM(H40))=0</formula>
    </cfRule>
  </conditionalFormatting>
  <conditionalFormatting sqref="J40:N40 G40">
    <cfRule type="containsBlanks" dxfId="7" priority="14">
      <formula>LEN(TRIM(G40))=0</formula>
    </cfRule>
  </conditionalFormatting>
  <conditionalFormatting sqref="J41:N41 G41">
    <cfRule type="containsBlanks" dxfId="6" priority="12">
      <formula>LEN(TRIM(G41))=0</formula>
    </cfRule>
  </conditionalFormatting>
  <conditionalFormatting sqref="H41">
    <cfRule type="containsBlanks" dxfId="5" priority="11">
      <formula>LEN(TRIM(H41))=0</formula>
    </cfRule>
  </conditionalFormatting>
  <conditionalFormatting sqref="I36">
    <cfRule type="containsBlanks" dxfId="4" priority="10">
      <formula>LEN(TRIM(I36))=0</formula>
    </cfRule>
  </conditionalFormatting>
  <conditionalFormatting sqref="I37">
    <cfRule type="containsBlanks" dxfId="3" priority="9">
      <formula>LEN(TRIM(I37))=0</formula>
    </cfRule>
  </conditionalFormatting>
  <conditionalFormatting sqref="I47">
    <cfRule type="containsBlanks" dxfId="2" priority="8">
      <formula>LEN(TRIM(I47))=0</formula>
    </cfRule>
  </conditionalFormatting>
  <conditionalFormatting sqref="I48">
    <cfRule type="containsBlanks" dxfId="1" priority="7">
      <formula>LEN(TRIM(I48))=0</formula>
    </cfRule>
  </conditionalFormatting>
  <conditionalFormatting sqref="O49:O50">
    <cfRule type="containsBlanks" dxfId="0" priority="3">
      <formula>LEN(TRIM(O49))=0</formula>
    </cfRule>
  </conditionalFormatting>
  <conditionalFormatting sqref="O49">
    <cfRule type="colorScale" priority="2">
      <colorScale>
        <cfvo type="min"/>
        <cfvo type="max"/>
        <color theme="0" tint="-0.249977111117893"/>
        <color theme="0" tint="-0.249977111117893"/>
      </colorScale>
    </cfRule>
  </conditionalFormatting>
  <conditionalFormatting sqref="O50">
    <cfRule type="colorScale" priority="1">
      <colorScale>
        <cfvo type="min"/>
        <cfvo type="max"/>
        <color theme="0" tint="-0.249977111117893"/>
        <color theme="0" tint="-0.249977111117893"/>
      </colorScale>
    </cfRule>
  </conditionalFormatting>
  <dataValidations count="3">
    <dataValidation type="whole" allowBlank="1" showInputMessage="1" showErrorMessage="1" errorTitle="Invalid Rating" error="Please choose a value from 1 to 4" sqref="O49:O50" xr:uid="{F69ADFBB-16A3-43BA-A686-A8A281F841BA}">
      <formula1>1</formula1>
      <formula2>4</formula2>
    </dataValidation>
    <dataValidation allowBlank="1" showInputMessage="1" showErrorMessage="1" errorTitle="Invalid Rating" error="Please choose a value from 1 to 4" sqref="I36:I37 I47:I48" xr:uid="{08059BFB-4B9B-44FD-B8CD-B92BB9553796}"/>
    <dataValidation type="whole" allowBlank="1" showInputMessage="1" showErrorMessage="1" errorTitle="Invalid Rating" error="Please choose a value from 1 to 4" sqref="O12:O14 O17:O27 G35:N35 G40:N45 O64:O65 O57:O59" xr:uid="{B73DB7D6-69A5-4299-8B0A-E96BD0450543}">
      <formula1>0</formula1>
      <formula2>4</formula2>
    </dataValidation>
  </dataValidation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6"/>
  <sheetViews>
    <sheetView zoomScale="130" zoomScaleNormal="130" workbookViewId="0">
      <selection activeCell="L3" sqref="L3"/>
    </sheetView>
  </sheetViews>
  <sheetFormatPr defaultColWidth="0" defaultRowHeight="0" customHeight="1" zeroHeight="1" x14ac:dyDescent="0.2"/>
  <cols>
    <col min="1" max="2" width="0.85546875" style="1" customWidth="1"/>
    <col min="3" max="3" width="4.7109375" style="1" customWidth="1"/>
    <col min="4" max="4" width="10.7109375" style="1" customWidth="1"/>
    <col min="5" max="5" width="16.7109375" style="1" customWidth="1"/>
    <col min="6" max="6" width="34.7109375" style="1" customWidth="1"/>
    <col min="7" max="7" width="16.28515625" style="1" customWidth="1"/>
    <col min="8" max="10" width="6.42578125" style="1" bestFit="1" customWidth="1"/>
    <col min="11" max="11" width="6.42578125" style="1" customWidth="1"/>
    <col min="12" max="12" width="6.42578125" style="1" bestFit="1" customWidth="1"/>
    <col min="13" max="13" width="6.42578125" style="1" customWidth="1"/>
    <col min="14" max="14" width="1.7109375" style="1" customWidth="1"/>
    <col min="15" max="15" width="6.7109375" style="1" customWidth="1"/>
    <col min="16" max="17" width="0.85546875" style="1" customWidth="1"/>
    <col min="18" max="18" width="10.7109375" style="1" hidden="1" customWidth="1"/>
    <col min="19" max="21" width="4.7109375" style="1" hidden="1" customWidth="1"/>
    <col min="22" max="23" width="0.85546875" style="1" hidden="1" customWidth="1"/>
    <col min="24" max="25" width="10.7109375" style="1" hidden="1" customWidth="1"/>
    <col min="26" max="34" width="0" style="1" hidden="1" customWidth="1"/>
    <col min="35" max="16384" width="0" style="1" hidden="1"/>
  </cols>
  <sheetData>
    <row r="1" spans="1:23" s="31" customFormat="1" ht="5.0999999999999996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3" s="31" customFormat="1" ht="7.5" customHeight="1" x14ac:dyDescent="0.25">
      <c r="A2" s="2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0"/>
    </row>
    <row r="3" spans="1:23" s="94" customFormat="1" ht="159.94999999999999" customHeight="1" thickBot="1" x14ac:dyDescent="0.55000000000000004">
      <c r="A3" s="152"/>
      <c r="B3" s="88"/>
      <c r="C3" s="139" t="s">
        <v>93</v>
      </c>
      <c r="D3" s="89"/>
      <c r="E3" s="89"/>
      <c r="F3" s="88"/>
      <c r="G3" s="90" t="s">
        <v>94</v>
      </c>
      <c r="H3" s="90" t="s">
        <v>95</v>
      </c>
      <c r="I3" s="91" t="s">
        <v>96</v>
      </c>
      <c r="J3" s="91" t="s">
        <v>97</v>
      </c>
      <c r="K3" s="91" t="s">
        <v>98</v>
      </c>
      <c r="L3" s="92" t="s">
        <v>99</v>
      </c>
      <c r="M3" s="93" t="s">
        <v>100</v>
      </c>
      <c r="N3" s="88"/>
      <c r="O3" s="88"/>
      <c r="P3" s="88"/>
      <c r="Q3" s="152"/>
    </row>
    <row r="4" spans="1:23" s="31" customFormat="1" ht="17.100000000000001" customHeight="1" thickBot="1" x14ac:dyDescent="0.3">
      <c r="A4" s="20"/>
      <c r="B4" s="87"/>
      <c r="C4" s="87"/>
      <c r="D4" s="95" t="s">
        <v>101</v>
      </c>
      <c r="E4" s="95"/>
      <c r="F4" s="96" t="str">
        <f>IF('1st proposal'!$F$5:$N$5=0,"N/A",'1st proposal'!$F$5:$N$5)</f>
        <v>N/A</v>
      </c>
      <c r="G4" s="97" t="str">
        <f>IF('1st proposal'!$Q$77 = 0, "N/A", '1st proposal'!$Q$77)</f>
        <v>N/A</v>
      </c>
      <c r="H4" s="98">
        <f>'1st proposal'!$Q$71</f>
        <v>0</v>
      </c>
      <c r="I4" s="98">
        <f>'1st proposal'!$Q$72</f>
        <v>0</v>
      </c>
      <c r="J4" s="98">
        <f>'1st proposal'!$Q$73</f>
        <v>0</v>
      </c>
      <c r="K4" s="98">
        <f>'1st proposal'!$Q$74</f>
        <v>0</v>
      </c>
      <c r="L4" s="98">
        <f>'1st proposal'!$Q$75</f>
        <v>0</v>
      </c>
      <c r="M4" s="98" t="str">
        <f>IF('1st proposal'!$Q$76=0, "N/A", '1st proposal'!$Q$76)</f>
        <v>N/A</v>
      </c>
      <c r="N4" s="88"/>
      <c r="O4" s="88"/>
      <c r="P4" s="88"/>
      <c r="Q4" s="152"/>
      <c r="R4" s="94"/>
      <c r="S4" s="94"/>
      <c r="T4" s="94"/>
      <c r="U4" s="94"/>
      <c r="V4" s="94"/>
    </row>
    <row r="5" spans="1:23" s="31" customFormat="1" ht="17.100000000000001" customHeight="1" thickBot="1" x14ac:dyDescent="0.3">
      <c r="A5" s="20"/>
      <c r="B5" s="87"/>
      <c r="C5" s="87"/>
      <c r="D5" s="95" t="s">
        <v>102</v>
      </c>
      <c r="E5" s="95"/>
      <c r="F5" s="96" t="str">
        <f>IF('2nd proposal'!$F$5:$N$5=0,"N/A",'2nd proposal'!$F$5:$N$5)</f>
        <v>N/A</v>
      </c>
      <c r="G5" s="97" t="str">
        <f>IF('2nd proposal'!$Q$77 = 0, "N/A", '2nd proposal'!$Q$77)</f>
        <v>N/A</v>
      </c>
      <c r="H5" s="98">
        <f>'2nd proposal'!$Q$71</f>
        <v>0</v>
      </c>
      <c r="I5" s="98">
        <f>'2nd proposal'!$Q$72</f>
        <v>0</v>
      </c>
      <c r="J5" s="98">
        <f>'2nd proposal'!$Q$73</f>
        <v>0</v>
      </c>
      <c r="K5" s="98">
        <f>'2nd proposal'!$Q$74</f>
        <v>0</v>
      </c>
      <c r="L5" s="98">
        <f>'2nd proposal'!$Q$75</f>
        <v>0</v>
      </c>
      <c r="M5" s="98" t="str">
        <f>IF('2nd proposal'!$Q$76=0, "N/A", '2nd proposal'!$Q$76)</f>
        <v>N/A</v>
      </c>
      <c r="N5" s="88"/>
      <c r="O5" s="88"/>
      <c r="P5" s="88"/>
      <c r="Q5" s="152"/>
      <c r="R5" s="94"/>
      <c r="S5" s="94"/>
      <c r="T5" s="94"/>
      <c r="U5" s="94"/>
      <c r="V5" s="94"/>
    </row>
    <row r="6" spans="1:23" s="31" customFormat="1" ht="17.100000000000001" customHeight="1" thickBot="1" x14ac:dyDescent="0.3">
      <c r="A6" s="20"/>
      <c r="B6" s="87"/>
      <c r="C6" s="87"/>
      <c r="D6" s="95" t="s">
        <v>103</v>
      </c>
      <c r="E6" s="95"/>
      <c r="F6" s="96" t="str">
        <f>IF('3rd proposal'!$F$5:$N$5=0,"N/A",'3rd proposal'!$F$5:$N$5)</f>
        <v>N/A</v>
      </c>
      <c r="G6" s="97" t="str">
        <f>IF('3rd proposal'!$Q$77 = 0, "N/A", '3rd proposal'!$Q$77)</f>
        <v>N/A</v>
      </c>
      <c r="H6" s="98">
        <f>'3rd proposal'!$Q$71</f>
        <v>0</v>
      </c>
      <c r="I6" s="98">
        <f>'3rd proposal'!$Q$72</f>
        <v>0</v>
      </c>
      <c r="J6" s="98">
        <f>'3rd proposal'!$Q$73</f>
        <v>0</v>
      </c>
      <c r="K6" s="98">
        <f>'3rd proposal'!$Q$74</f>
        <v>0</v>
      </c>
      <c r="L6" s="98">
        <f>'3rd proposal'!$Q$75</f>
        <v>0</v>
      </c>
      <c r="M6" s="98" t="str">
        <f>IF('3rd proposal'!$Q$76=0, "N/A", '3rd proposal'!$Q$76)</f>
        <v>N/A</v>
      </c>
      <c r="N6" s="88"/>
      <c r="O6" s="88"/>
      <c r="P6" s="88"/>
      <c r="Q6" s="152"/>
      <c r="R6" s="94"/>
      <c r="S6" s="94"/>
      <c r="T6" s="94"/>
      <c r="U6" s="94"/>
      <c r="V6" s="94"/>
    </row>
    <row r="7" spans="1:23" s="31" customFormat="1" ht="17.100000000000001" customHeight="1" thickBot="1" x14ac:dyDescent="0.3">
      <c r="A7" s="20"/>
      <c r="B7" s="87"/>
      <c r="C7" s="87"/>
      <c r="D7" s="95" t="s">
        <v>104</v>
      </c>
      <c r="E7" s="95"/>
      <c r="F7" s="96" t="str">
        <f>IF('4th proposal'!$F$5:$N$5=0,"N/A",'4th proposal'!$F$5:$N$5)</f>
        <v>N/A</v>
      </c>
      <c r="G7" s="97" t="str">
        <f>IF('4th proposal'!$Q$77 = 0, "N/A", '4th proposal'!$Q$77)</f>
        <v>N/A</v>
      </c>
      <c r="H7" s="98">
        <f>'4th proposal'!$Q$71</f>
        <v>0</v>
      </c>
      <c r="I7" s="98">
        <f>'4th proposal'!$Q$72</f>
        <v>0</v>
      </c>
      <c r="J7" s="98">
        <f>'4th proposal'!$Q$73</f>
        <v>0</v>
      </c>
      <c r="K7" s="98">
        <f>'4th proposal'!$Q$74</f>
        <v>0</v>
      </c>
      <c r="L7" s="98">
        <f>'4th proposal'!$Q$75</f>
        <v>0</v>
      </c>
      <c r="M7" s="98" t="str">
        <f>IF('4th proposal'!$Q$76=0, "N/A", '4th proposal'!$Q$76)</f>
        <v>N/A</v>
      </c>
      <c r="N7" s="88"/>
      <c r="O7" s="88"/>
      <c r="P7" s="88"/>
      <c r="Q7" s="152"/>
      <c r="R7" s="94"/>
      <c r="S7" s="94"/>
      <c r="T7" s="94"/>
      <c r="U7" s="94"/>
      <c r="V7" s="94"/>
    </row>
    <row r="8" spans="1:23" s="31" customFormat="1" ht="7.5" customHeight="1" x14ac:dyDescent="0.25">
      <c r="A8" s="20"/>
      <c r="B8" s="87"/>
      <c r="C8" s="87"/>
      <c r="D8" s="99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52"/>
      <c r="R8" s="94"/>
      <c r="S8" s="94"/>
      <c r="T8" s="94"/>
      <c r="U8" s="94"/>
      <c r="V8" s="94"/>
    </row>
    <row r="9" spans="1:23" s="31" customFormat="1" ht="17.100000000000001" customHeight="1" x14ac:dyDescent="0.25">
      <c r="A9" s="20"/>
      <c r="B9" s="87"/>
      <c r="C9" s="87"/>
      <c r="D9" s="88"/>
      <c r="E9" s="88"/>
      <c r="F9" s="100" t="s">
        <v>105</v>
      </c>
      <c r="G9" s="101">
        <f>IFERROR(AVERAGE(G4:G7),0)</f>
        <v>0</v>
      </c>
      <c r="H9" s="102">
        <f>IFERROR(AVERAGE(H4:H7),0)</f>
        <v>0</v>
      </c>
      <c r="I9" s="102">
        <f>IFERROR(AVERAGE(I4:I7),0)</f>
        <v>0</v>
      </c>
      <c r="J9" s="102">
        <f t="shared" ref="J9:M9" si="0">IFERROR(AVERAGE(J4:J7),0)</f>
        <v>0</v>
      </c>
      <c r="K9" s="102">
        <f t="shared" ref="K9" si="1">IFERROR(AVERAGE(K4:K7),0)</f>
        <v>0</v>
      </c>
      <c r="L9" s="102">
        <f t="shared" si="0"/>
        <v>0</v>
      </c>
      <c r="M9" s="102">
        <f t="shared" si="0"/>
        <v>0</v>
      </c>
      <c r="N9" s="88"/>
      <c r="O9" s="88"/>
      <c r="P9" s="88"/>
      <c r="Q9" s="152"/>
      <c r="R9" s="94"/>
      <c r="S9" s="94"/>
      <c r="T9" s="94"/>
      <c r="U9" s="94"/>
      <c r="V9" s="94"/>
    </row>
    <row r="10" spans="1:23" s="31" customFormat="1" ht="17.100000000000001" customHeight="1" x14ac:dyDescent="0.25">
      <c r="A10" s="20"/>
      <c r="B10" s="87"/>
      <c r="C10" s="87"/>
      <c r="D10" s="103"/>
      <c r="E10" s="103"/>
      <c r="F10" s="104" t="s">
        <v>106</v>
      </c>
      <c r="G10" s="101">
        <f>MIN(G4:G7)</f>
        <v>0</v>
      </c>
      <c r="H10" s="102">
        <f>MIN(H4:H7)</f>
        <v>0</v>
      </c>
      <c r="I10" s="102">
        <f t="shared" ref="I10:M10" si="2">MIN(I4:I7)</f>
        <v>0</v>
      </c>
      <c r="J10" s="102">
        <f t="shared" si="2"/>
        <v>0</v>
      </c>
      <c r="K10" s="102">
        <f t="shared" ref="K10" si="3">MIN(K4:K7)</f>
        <v>0</v>
      </c>
      <c r="L10" s="102">
        <f t="shared" si="2"/>
        <v>0</v>
      </c>
      <c r="M10" s="102">
        <f t="shared" si="2"/>
        <v>0</v>
      </c>
      <c r="N10" s="105"/>
      <c r="O10" s="87"/>
      <c r="P10" s="87"/>
      <c r="Q10" s="20"/>
      <c r="S10" s="106"/>
      <c r="T10" s="107"/>
      <c r="U10" s="108"/>
      <c r="W10" s="109"/>
    </row>
    <row r="11" spans="1:23" s="31" customFormat="1" ht="17.100000000000001" customHeight="1" x14ac:dyDescent="0.25">
      <c r="A11" s="20"/>
      <c r="B11" s="87"/>
      <c r="C11" s="87"/>
      <c r="D11" s="110"/>
      <c r="E11" s="111"/>
      <c r="F11" s="100" t="s">
        <v>107</v>
      </c>
      <c r="G11" s="101">
        <f>MAX(G4:G7)</f>
        <v>0</v>
      </c>
      <c r="H11" s="102">
        <f>MAX(H4:H7)</f>
        <v>0</v>
      </c>
      <c r="I11" s="102">
        <f t="shared" ref="I11:M11" si="4">MAX(I4:I7)</f>
        <v>0</v>
      </c>
      <c r="J11" s="102">
        <f t="shared" si="4"/>
        <v>0</v>
      </c>
      <c r="K11" s="102">
        <f t="shared" ref="K11" si="5">MAX(K4:K7)</f>
        <v>0</v>
      </c>
      <c r="L11" s="102">
        <f t="shared" si="4"/>
        <v>0</v>
      </c>
      <c r="M11" s="102">
        <f t="shared" si="4"/>
        <v>0</v>
      </c>
      <c r="N11" s="87"/>
      <c r="O11" s="87"/>
      <c r="P11" s="87"/>
      <c r="Q11" s="20"/>
      <c r="S11" s="112"/>
      <c r="T11" s="113"/>
      <c r="U11" s="114"/>
      <c r="W11" s="109"/>
    </row>
    <row r="12" spans="1:23" s="31" customFormat="1" ht="7.5" customHeight="1" x14ac:dyDescent="0.25">
      <c r="A12" s="20"/>
      <c r="B12" s="87"/>
      <c r="C12" s="87"/>
      <c r="D12" s="87"/>
      <c r="E12" s="87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17"/>
      <c r="S12" s="118"/>
      <c r="T12" s="119"/>
      <c r="U12" s="120"/>
      <c r="V12" s="121"/>
      <c r="W12" s="109"/>
    </row>
    <row r="13" spans="1:23" s="31" customFormat="1" ht="7.5" customHeight="1" x14ac:dyDescent="0.25">
      <c r="A13" s="20"/>
      <c r="B13" s="20"/>
      <c r="C13" s="20"/>
      <c r="D13" s="20"/>
      <c r="E13" s="20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18"/>
      <c r="T13" s="119"/>
      <c r="U13" s="120"/>
      <c r="V13" s="121"/>
      <c r="W13" s="109"/>
    </row>
    <row r="14" spans="1:23" s="2" customFormat="1" ht="24.95" hidden="1" customHeight="1" x14ac:dyDescent="0.2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6"/>
      <c r="U14" s="7"/>
      <c r="V14" s="8"/>
      <c r="W14" s="3"/>
    </row>
    <row r="15" spans="1:23" s="2" customFormat="1" ht="24.95" hidden="1" customHeight="1" x14ac:dyDescent="0.2"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  <c r="S15" s="11"/>
      <c r="T15" s="11"/>
      <c r="U15" s="12"/>
      <c r="V15" s="13"/>
      <c r="W15" s="3"/>
    </row>
    <row r="16" spans="1:23" s="2" customFormat="1" ht="5.0999999999999996" hidden="1" customHeight="1" x14ac:dyDescent="0.2"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4"/>
      <c r="P16" s="14"/>
      <c r="Q16" s="14"/>
      <c r="R16" s="14"/>
      <c r="S16" s="14"/>
      <c r="T16" s="14"/>
      <c r="U16" s="12"/>
      <c r="V16" s="13"/>
      <c r="W16" s="3"/>
    </row>
    <row r="17" spans="1:23" s="2" customFormat="1" ht="24.75" hidden="1" customHeight="1" x14ac:dyDescent="0.2">
      <c r="D17" s="15"/>
      <c r="E17" s="15"/>
      <c r="I17" s="16"/>
      <c r="J17" s="17"/>
      <c r="K17" s="17"/>
      <c r="T17" s="16"/>
      <c r="U17" s="17"/>
      <c r="V17" s="18"/>
    </row>
    <row r="18" spans="1:23" s="2" customFormat="1" ht="7.5" hidden="1" customHeight="1" x14ac:dyDescent="0.2">
      <c r="D18" s="19"/>
      <c r="E18" s="19"/>
      <c r="F18" s="19"/>
      <c r="G18" s="19"/>
    </row>
    <row r="19" spans="1:23" s="2" customFormat="1" ht="24.95" hidden="1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3" s="2" customFormat="1" ht="24.95" hidden="1" customHeight="1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3" s="2" customFormat="1" ht="24.95" hidden="1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3" s="2" customFormat="1" ht="24.95" hidden="1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3" s="2" customFormat="1" ht="7.5" hidden="1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3" s="2" customFormat="1" ht="24.95" hidden="1" customHeight="1" x14ac:dyDescent="0.2"/>
    <row r="25" spans="1:23" s="2" customFormat="1" ht="24.95" hidden="1" customHeight="1" x14ac:dyDescent="0.2"/>
    <row r="26" spans="1:23" s="2" customFormat="1" ht="24.95" hidden="1" customHeight="1" x14ac:dyDescent="0.2"/>
    <row r="27" spans="1:23" ht="24.95" hidden="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7.5" hidden="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4.95" hidden="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4.9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4.95" hidden="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hidden="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hidden="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hidden="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hidden="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hidden="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hidden="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hidden="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hidden="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 hidden="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hidden="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hidden="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hidden="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hidden="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hidden="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</sheetData>
  <conditionalFormatting sqref="G4:G5">
    <cfRule type="colorScale" priority="22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4:H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K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">
    <cfRule type="colorScale" priority="1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K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F75A44DD8D54AAC39578193D76689" ma:contentTypeVersion="35" ma:contentTypeDescription="Create a new document." ma:contentTypeScope="" ma:versionID="bedde460b461efa106d45ff86fd23792">
  <xsd:schema xmlns:xsd="http://www.w3.org/2001/XMLSchema" xmlns:xs="http://www.w3.org/2001/XMLSchema" xmlns:p="http://schemas.microsoft.com/office/2006/metadata/properties" xmlns:ns2="643538a1-0e2f-4c1a-9de5-113f5362fd2d" xmlns:ns3="8ba96956-26ac-4070-9892-eedd29141cd0" xmlns:ns4="http://schemas.microsoft.com/sharepoint/v4" targetNamespace="http://schemas.microsoft.com/office/2006/metadata/properties" ma:root="true" ma:fieldsID="74ad1c34aed0b36249cb948f6d5cf103" ns2:_="" ns3:_="" ns4:_="">
    <xsd:import namespace="643538a1-0e2f-4c1a-9de5-113f5362fd2d"/>
    <xsd:import namespace="8ba96956-26ac-4070-9892-eedd29141cd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ublication_x0020_type" minOccurs="0"/>
                <xsd:element ref="ns2:Year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IconOverlay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538a1-0e2f-4c1a-9de5-113f5362fd2d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8" nillable="true" ma:displayName="Document type" ma:format="Dropdown" ma:indexed="true" ma:internalName="Publication_x0020_type" ma:readOnly="false">
      <xsd:simpleType>
        <xsd:union memberTypes="dms:Text">
          <xsd:simpleType>
            <xsd:restriction base="dms:Choice">
              <xsd:enumeration value="Agenda"/>
              <xsd:enumeration value="Bibliography"/>
              <xsd:enumeration value="Brief"/>
              <xsd:enumeration value="Briefing"/>
              <xsd:enumeration value="Budget"/>
              <xsd:enumeration value="Checklist"/>
              <xsd:enumeration value="Comments"/>
              <xsd:enumeration value="Concept Note"/>
              <xsd:enumeration value="Contacts list"/>
              <xsd:enumeration value="CV"/>
              <xsd:enumeration value="Debriefing"/>
              <xsd:enumeration value="Draft"/>
              <xsd:enumeration value="Email"/>
              <xsd:enumeration value="Expenses Report"/>
              <xsd:enumeration value="Expression of Interest EOI"/>
              <xsd:enumeration value="Guidance"/>
              <xsd:enumeration value="Input data"/>
              <xsd:enumeration value="Letter of Agreement"/>
              <xsd:enumeration value="LTA Contract"/>
              <xsd:enumeration value="Management Plan/Tool"/>
              <xsd:enumeration value="Matrix"/>
              <xsd:enumeration value="Memorandum of Understanding"/>
              <xsd:enumeration value="Multimedia"/>
              <xsd:enumeration value="NFR"/>
              <xsd:enumeration value="Other"/>
              <xsd:enumeration value="Output data"/>
              <xsd:enumeration value="Plan"/>
              <xsd:enumeration value="Planning Tool"/>
              <xsd:enumeration value="Policy document"/>
              <xsd:enumeration value="Position paper"/>
              <xsd:enumeration value="Presentation"/>
              <xsd:enumeration value="Proposal"/>
              <xsd:enumeration value="Report"/>
              <xsd:enumeration value="Schedule"/>
              <xsd:enumeration value="Summary"/>
              <xsd:enumeration value="Synthesis"/>
              <xsd:enumeration value="Tool"/>
              <xsd:enumeration value="TOR"/>
              <xsd:enumeration value="Tracking Tool"/>
              <xsd:enumeration value="Work Plan"/>
            </xsd:restriction>
          </xsd:simpleType>
        </xsd:union>
      </xsd:simpleType>
    </xsd:element>
    <xsd:element name="Year" ma:index="9" nillable="true" ma:displayName="Year" ma:format="Dropdown" ma:internalName="Year" ma:readOnly="false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Status" ma:index="10" nillable="true" ma:displayName="Status" ma:format="Dropdown" ma:internalName="Status" ma:readOnly="false">
      <xsd:simpleType>
        <xsd:restriction base="dms:Choice">
          <xsd:enumeration value="Draft"/>
          <xsd:enumeration value="Cleared for Comment"/>
          <xsd:enumeration value="Final Approved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6956-26ac-4070-9892-eedd29141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643538a1-0e2f-4c1a-9de5-113f5362fd2d" xsi:nil="true"/>
    <IconOverlay xmlns="http://schemas.microsoft.com/sharepoint/v4" xsi:nil="true"/>
    <Status xmlns="643538a1-0e2f-4c1a-9de5-113f5362fd2d" xsi:nil="true"/>
    <Year xmlns="643538a1-0e2f-4c1a-9de5-113f5362fd2d" xsi:nil="true"/>
  </documentManagement>
</p:properties>
</file>

<file path=customXml/itemProps1.xml><?xml version="1.0" encoding="utf-8"?>
<ds:datastoreItem xmlns:ds="http://schemas.openxmlformats.org/officeDocument/2006/customXml" ds:itemID="{E35DBDF7-D6EE-4037-BE96-0B42AB9C8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538a1-0e2f-4c1a-9de5-113f5362fd2d"/>
    <ds:schemaRef ds:uri="8ba96956-26ac-4070-9892-eedd29141cd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D267B-9C05-4C63-B620-35B118820C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8E3EC-3012-4D8D-8489-2428CB7D23F1}">
  <ds:schemaRefs>
    <ds:schemaRef ds:uri="http://schemas.microsoft.com/office/2006/metadata/properties"/>
    <ds:schemaRef ds:uri="http://schemas.microsoft.com/office/infopath/2007/PartnerControls"/>
    <ds:schemaRef ds:uri="643538a1-0e2f-4c1a-9de5-113f5362fd2d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1st proposal</vt:lpstr>
      <vt:lpstr>2nd proposal</vt:lpstr>
      <vt:lpstr>3rd proposal</vt:lpstr>
      <vt:lpstr>4th proposal</vt:lpstr>
      <vt:lpstr>Overall view</vt:lpstr>
      <vt:lpstr>'1st proposal'!Print_Area</vt:lpstr>
      <vt:lpstr>'2nd proposal'!Print_Area</vt:lpstr>
      <vt:lpstr>'3rd proposal'!Print_Area</vt:lpstr>
      <vt:lpstr>'4th proposal'!Print_Area</vt:lpstr>
    </vt:vector>
  </TitlesOfParts>
  <Manager/>
  <Company>World Food Programme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GUINOT Mar</dc:creator>
  <cp:keywords/>
  <dc:description/>
  <cp:lastModifiedBy>Silvio GALEANO</cp:lastModifiedBy>
  <cp:revision/>
  <dcterms:created xsi:type="dcterms:W3CDTF">2017-08-10T12:45:06Z</dcterms:created>
  <dcterms:modified xsi:type="dcterms:W3CDTF">2024-01-16T13:45:50Z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0x0101004F7F75A44DD8D54AAC39578193D76689</vt:lpwstr>
  </property>
</Properties>
</file>