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4"/>
  <workbookPr defaultThemeVersion="166925"/>
  <mc:AlternateContent xmlns:mc="http://schemas.openxmlformats.org/markup-compatibility/2006">
    <mc:Choice Requires="x15">
      <x15ac:absPath xmlns:x15ac="http://schemas.microsoft.com/office/spreadsheetml/2010/11/ac" url="https://wfp.sharepoint.com/sites/NeedsAssessmentsTeam/Shared Documents/General/03. Targeting &amp; Prioritization/3.2 Guidance/Corporate directive/Supporting documents and communication/Recources and capacities/"/>
    </mc:Choice>
  </mc:AlternateContent>
  <xr:revisionPtr revIDLastSave="16" documentId="8_{CE8F96C0-1FA3-4F1D-A9F1-FB35019D9850}" xr6:coauthVersionLast="47" xr6:coauthVersionMax="47" xr10:uidLastSave="{63871044-E8E2-4E5E-B1D7-B6509E441DA3}"/>
  <bookViews>
    <workbookView xWindow="1470" yWindow="2940" windowWidth="19620" windowHeight="12180" xr2:uid="{E8DB7638-F4DC-4A16-BA31-60ABAE2BB717}"/>
  </bookViews>
  <sheets>
    <sheet name="T&amp;P Budget template" sheetId="2" r:id="rId1"/>
    <sheet name="Considerations by approach"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 l="1"/>
  <c r="E31" i="2"/>
  <c r="E32" i="2"/>
  <c r="I29" i="2"/>
  <c r="J29" i="2" s="1"/>
  <c r="I27" i="2"/>
  <c r="J27" i="2" s="1"/>
  <c r="I28" i="2"/>
  <c r="J28" i="2" s="1"/>
  <c r="I26" i="2"/>
  <c r="J26" i="2" s="1"/>
  <c r="I25" i="2"/>
  <c r="J25" i="2" s="1"/>
  <c r="I24" i="2"/>
  <c r="J24" i="2" s="1"/>
  <c r="E24" i="2"/>
  <c r="E26" i="2"/>
  <c r="E28" i="2"/>
  <c r="I23" i="2"/>
  <c r="J23" i="2" s="1"/>
  <c r="I22" i="2"/>
  <c r="J22" i="2" s="1"/>
  <c r="I21" i="2"/>
  <c r="J21" i="2" s="1"/>
  <c r="I20" i="2"/>
  <c r="J20" i="2" s="1"/>
  <c r="I19" i="2"/>
  <c r="J19" i="2" s="1"/>
  <c r="I18" i="2"/>
  <c r="J18" i="2" s="1"/>
  <c r="I15" i="2"/>
  <c r="J15" i="2" s="1"/>
  <c r="I17" i="2"/>
  <c r="J17" i="2" s="1"/>
  <c r="I16" i="2"/>
  <c r="J16" i="2" s="1"/>
  <c r="I14" i="2"/>
  <c r="J14" i="2" s="1"/>
  <c r="I12" i="2"/>
  <c r="J12" i="2" s="1"/>
  <c r="I9" i="2"/>
  <c r="J9" i="2" s="1"/>
  <c r="I13" i="2"/>
  <c r="J13" i="2" s="1"/>
  <c r="I11" i="2"/>
  <c r="J11" i="2" s="1"/>
  <c r="I10" i="2"/>
  <c r="J10" i="2" s="1"/>
  <c r="I8" i="2"/>
  <c r="J8" i="2" s="1"/>
  <c r="I7" i="2"/>
  <c r="J7" i="2" s="1"/>
  <c r="I6" i="2"/>
  <c r="J6" i="2" s="1"/>
  <c r="E18" i="2"/>
  <c r="E19" i="2"/>
  <c r="E20" i="2"/>
  <c r="E21" i="2"/>
  <c r="E22" i="2"/>
  <c r="E23" i="2"/>
  <c r="E17" i="2"/>
  <c r="E13" i="2"/>
  <c r="J33" i="2" l="1"/>
  <c r="E29" i="2"/>
  <c r="K29" i="2"/>
  <c r="K24" i="2"/>
  <c r="E16" i="2"/>
  <c r="K16" i="2" s="1"/>
  <c r="E10" i="2"/>
  <c r="K10" i="2" s="1"/>
  <c r="E9" i="2"/>
  <c r="E6" i="2"/>
  <c r="E33" i="2" s="1"/>
  <c r="K34" i="2" s="1"/>
  <c r="K6" i="2" l="1"/>
</calcChain>
</file>

<file path=xl/sharedStrings.xml><?xml version="1.0" encoding="utf-8"?>
<sst xmlns="http://schemas.openxmlformats.org/spreadsheetml/2006/main" count="81" uniqueCount="71">
  <si>
    <t>Needs Assessment and Targeting unit (RAM-N), Contact: Oscar Lindow, VAM Officer (Targeting), oscar.lindow@wfp.org</t>
  </si>
  <si>
    <t xml:space="preserve">Annual Budget Template - Targeting and Prioritization </t>
  </si>
  <si>
    <r>
      <t xml:space="preserve">Targeting and prioritization is a cross-functional and continuous process, and costs are to high extent based on inputs from costs elements budgeted elsewhere. This template is not exhaustive and does not replace any other budgeting tools or processes, but has the overall </t>
    </r>
    <r>
      <rPr>
        <b/>
        <sz val="9"/>
        <color theme="1"/>
        <rFont val="Calibri"/>
        <family val="2"/>
        <scheme val="minor"/>
      </rPr>
      <t>objective of supporting COs in identifying cost items that are essential to high quality targeting and prioritization processes</t>
    </r>
    <r>
      <rPr>
        <sz val="9"/>
        <color theme="1"/>
        <rFont val="Calibri"/>
        <family val="2"/>
        <scheme val="minor"/>
      </rPr>
      <t xml:space="preserve">, and to gather them in one spreadsheet. The template is based on minimum requirements outlined in the ED Circular on Management of Targeting Processes by WFP Offices (December 2022) and the Targeting and Prioritization Operational Guidance Note (January, 2021), and follows the four phases of the targeting process. </t>
    </r>
    <r>
      <rPr>
        <b/>
        <sz val="9"/>
        <color theme="1"/>
        <rFont val="Calibri"/>
        <family val="2"/>
        <scheme val="minor"/>
      </rPr>
      <t>Cost items and staff included in the template are placeholders - they will vary with factors such as the targeting method, the division of work between WFP and CPs, etc. and should be adjusted to fit the context.</t>
    </r>
    <r>
      <rPr>
        <sz val="9"/>
        <color theme="1"/>
        <rFont val="Calibri"/>
        <family val="2"/>
        <scheme val="minor"/>
      </rPr>
      <t xml:space="preserve"> The template is recommended to complement the mandatory VAM &amp; M&amp;E Planning and Budgeting Tool, and to ensure that targeting-related costs not captured by other costs items are considered by the CO. The placeholder figures below assumes a community-based targeting method, conducted for a total of 50 communities and for two different WFP activities. To simplify the tool, staff costs are indicated by phase, not by cost item.</t>
    </r>
  </si>
  <si>
    <t>Phase</t>
  </si>
  <si>
    <t>Cost item</t>
  </si>
  <si>
    <t>Cost per item</t>
  </si>
  <si>
    <t>Quantity</t>
  </si>
  <si>
    <t>Sub-total cost item</t>
  </si>
  <si>
    <t>Remarks</t>
  </si>
  <si>
    <t>Staff*</t>
  </si>
  <si>
    <t>Staff cost</t>
  </si>
  <si>
    <t>Time allocation**</t>
  </si>
  <si>
    <t>Sub-total staff</t>
  </si>
  <si>
    <t xml:space="preserve"> TOTAL</t>
  </si>
  <si>
    <t>Needs assessments</t>
  </si>
  <si>
    <t>WFP/joint needs assessment</t>
  </si>
  <si>
    <t>Please refer to the separate template available for budgeting of needs assessments, including for example costs of enumerators, transportation etc.  (and avoid duplication of staff costs): https://docs.wfp.org/api/documents/WFP-0000108037/download/
Ensure alignment with the VAM &amp; M&amp;E Planning and Budgeting Tool (https://integratedroadmap.manuals.wfp.org/en/cspicsp-design/vam-monitoring-evaluation-planning-and-budgeting-tool/)</t>
  </si>
  <si>
    <t>VAM Officer P3</t>
  </si>
  <si>
    <t>VAM Officer NOA</t>
  </si>
  <si>
    <t>VAM Associate G6</t>
  </si>
  <si>
    <t>WFP contribution to IPC analysis</t>
  </si>
  <si>
    <t>WFP may host/co-host/co-fund IPC analysis directly informing targeting and prioritization decisions</t>
  </si>
  <si>
    <t>Comms/PI G6</t>
  </si>
  <si>
    <t>Targeting design</t>
  </si>
  <si>
    <t>Community consultations (through CP)</t>
  </si>
  <si>
    <t>This phase relies heavily on WFP-internal analytical and programmatic work, including the development and precision testing of a targeting method and eligibility criteria, community consultations (most likely through contracted CPs with WFP oversight), as well as stakeholder consultations and workshops with partner, government, interagency etc. counterparts.</t>
  </si>
  <si>
    <t>Activity Manager 1 P3</t>
  </si>
  <si>
    <t>Stakeholder consultations/workshops</t>
  </si>
  <si>
    <t>Activity Manager 2 NOA</t>
  </si>
  <si>
    <t>4 x field office staff G4</t>
  </si>
  <si>
    <t>Beneficiary selection</t>
  </si>
  <si>
    <t>Outreach/communication</t>
  </si>
  <si>
    <t>This phase includes the preparatory steps for beneficiary selection - such as implementing risk mitigation measures and communication activities - as well as the actual implementation of targeting and prioritization decisions. The targeting method applied will largely determine the steps required in the selection process and therefore the cost drivers (see specific cost drivers by targeting method in the separate tab) - the placeholder figure for the selection process assumes a community-based targeting method with 50 selection committees formed, with 10 verification visits per community. If a comprehensive registration exercise is planned, e.g. using SCOPE, these costs should be considerded.</t>
  </si>
  <si>
    <t>Activity Manager 1 NOA</t>
  </si>
  <si>
    <t>• Community meetings</t>
  </si>
  <si>
    <t>• Help desks</t>
  </si>
  <si>
    <t>• Mass text messages</t>
  </si>
  <si>
    <t>4 x field (monitoring) staff G4</t>
  </si>
  <si>
    <t>• Social media outreach</t>
  </si>
  <si>
    <t>Identification, screening (possibly linked to a registration exercise)</t>
  </si>
  <si>
    <t>HH verification visits</t>
  </si>
  <si>
    <t>Bene Identity Mgmt focal NOA</t>
  </si>
  <si>
    <t>Appeals mechanism</t>
  </si>
  <si>
    <t>TEC/ICT Associate G6</t>
  </si>
  <si>
    <t>Monitoring of targeting processes and outcomes</t>
  </si>
  <si>
    <t>Process monitoring, e.g. site visits, CFM analysis</t>
  </si>
  <si>
    <t>The monitoring phase consists of regular process monitoring (site visits, focus group discussions, analysis of CFM data etc.), and periodic outcome monitoring (1-4 times per year depending on size and character of the activity) with assisted and non-assisted populations which allows not only analysis of the household-level outcomes, but also of the effectiveness of the targeting method. If warranted, an in-depth targeting review (e.g. by independent CST) should be considered.
Ensure alignment with the VAM &amp; M&amp;E Planning and Budgeting Tool (https://integratedroadmap.manuals.wfp.org/en/cspicsp-design/vam-monitoring-evaluation-planning-and-budgeting-tool/)</t>
  </si>
  <si>
    <t>M&amp;E Officer NOA</t>
  </si>
  <si>
    <t>M&amp;E Associate G6</t>
  </si>
  <si>
    <t>Outcome Monitoring, e.g. FSOM</t>
  </si>
  <si>
    <t>CFM Manager G6</t>
  </si>
  <si>
    <t>Targeting review</t>
  </si>
  <si>
    <t>8 x field (monitoring) staff G4</t>
  </si>
  <si>
    <t>Cross-cutting</t>
  </si>
  <si>
    <t>Community feedback mechanism</t>
  </si>
  <si>
    <t>A robust CFM include various means of two-way communication that are required throughout the programme cycle, cutting across the targeting process phases. The regular CFM may be boosted during a targeting exercise in line with the expected increase in demand for information, exclusion complaints etc., - additional expenses that are covered in the beneficiary selection phase.</t>
  </si>
  <si>
    <t>4 x hotline operators G4</t>
  </si>
  <si>
    <t>• Community help desks</t>
  </si>
  <si>
    <t>• Hotline</t>
  </si>
  <si>
    <t>• Mass communication channels</t>
  </si>
  <si>
    <t>TOTAL COST</t>
  </si>
  <si>
    <t xml:space="preserve">Sub-total cost items: </t>
  </si>
  <si>
    <t>Sub-total staff:</t>
  </si>
  <si>
    <t>* To simplify the tool, staff costs are summarised by phase, not by cost item.</t>
  </si>
  <si>
    <t>** Staff allocation = duration of phase as % of one year  * % of allocated time during phase -  e.g. VAM Officer P3 spends 50% of his/her time on the needs assessment, for a duration of 3 months (25% of one year): 50%*25% = 12.5% allocation</t>
  </si>
  <si>
    <t>Budget considerations for community-based and data-driven targeting methods</t>
  </si>
  <si>
    <t xml:space="preserve">Regardless of the method used, targeting and prioritization processes are often very similar in three out of the four phases; needs assessments, the choice of method and development of targeting criteria, and the monitoring phase. The phase that significantly differs is the beneficiary selection.
This addition to the targeting and prioritization budget template aims to highlight the key cost drivers with community-based and data-driven targeting methods respectively and is merely a budgeting tool. It does not aim to recommend one method over another - the decision should be based on which one is the contextually most appropriate and accurate, rather than cost considerations.
It should also be noted that this addition is focused on the beneficiary selection phase. Therefore, it does not cover blanket and geographic targeting methods that do not aim to identify households or individuals for assistance.
</t>
  </si>
  <si>
    <t>Budget considerations for community-based targeting</t>
  </si>
  <si>
    <t>Budget considerations for data-driven approaches</t>
  </si>
  <si>
    <r>
      <t>As described in the Interim Operational Guidance Note on Targeting and Prioritization, community-based targeting is often a viable option when a comprehensive and up to date population registry is missing. While it does not require a registry, it is labour intensive. 
Key cost drivers to keep in mind when budgeting for beneficiary selection with a community-based method, include: 
• The recruitment of one or more</t>
    </r>
    <r>
      <rPr>
        <b/>
        <sz val="11"/>
        <color theme="1"/>
        <rFont val="Calibri"/>
        <family val="2"/>
        <scheme val="minor"/>
      </rPr>
      <t xml:space="preserve"> strong cooperating partners,</t>
    </r>
    <r>
      <rPr>
        <sz val="11"/>
        <color theme="1"/>
        <rFont val="Calibri"/>
        <family val="2"/>
        <scheme val="minor"/>
      </rPr>
      <t xml:space="preserve"> present in the areas where are targeting and/or prioritization is planned, including their recruitment of staff, hiring of drivers and cars, IT equipment, sensitisation and training sessions etc. 
• Formation and oversight of </t>
    </r>
    <r>
      <rPr>
        <b/>
        <sz val="11"/>
        <color theme="1"/>
        <rFont val="Calibri"/>
        <family val="2"/>
        <scheme val="minor"/>
      </rPr>
      <t>beneficiary selection committees</t>
    </r>
    <r>
      <rPr>
        <sz val="11"/>
        <color theme="1"/>
        <rFont val="Calibri"/>
        <family val="2"/>
        <scheme val="minor"/>
      </rPr>
      <t xml:space="preserve"> that are representative of the full population, including marginalised group, women, as well as the young and old. The idea of community-based targeting is inclusive participation for better outcomes, not to outsource targeting and prioritization decisions. Strong oversight mechanisms including WFP and/or partner staff on site are required.
• Based on the work of the beneficiary selection committees,</t>
    </r>
    <r>
      <rPr>
        <b/>
        <sz val="11"/>
        <color theme="1"/>
        <rFont val="Calibri"/>
        <family val="2"/>
        <scheme val="minor"/>
      </rPr>
      <t xml:space="preserve"> household verification visits </t>
    </r>
    <r>
      <rPr>
        <sz val="11"/>
        <color theme="1"/>
        <rFont val="Calibri"/>
        <family val="2"/>
        <scheme val="minor"/>
      </rPr>
      <t xml:space="preserve">are required to ensure that households were selected in accordance with criteria, and through a fair and transparent process – the cost of which will be determined by the size of the exercise (up to 10 percent of households could be re-visited). Household visits should also be organised with households that were not selected for assistance or deprioritized. If systematic errors are detected, a more comprehensive review will be required. 
• Once identified, households that WFP intends to assist will be </t>
    </r>
    <r>
      <rPr>
        <b/>
        <sz val="11"/>
        <color theme="1"/>
        <rFont val="Calibri"/>
        <family val="2"/>
        <scheme val="minor"/>
      </rPr>
      <t>registered into a beneficiary identity management tool</t>
    </r>
    <r>
      <rPr>
        <sz val="11"/>
        <color theme="1"/>
        <rFont val="Calibri"/>
        <family val="2"/>
        <scheme val="minor"/>
      </rPr>
      <t xml:space="preserve">, e.g. SCOPE. Factors including the size and geographic scope of the programme, humanitarian access, IT equipment needs, amount of data to be collected etc. will drive the cost of the registration exercise.
• Registry maintenance and </t>
    </r>
    <r>
      <rPr>
        <b/>
        <sz val="11"/>
        <color theme="1"/>
        <rFont val="Calibri"/>
        <family val="2"/>
        <scheme val="minor"/>
      </rPr>
      <t>periodic validation exercises</t>
    </r>
    <r>
      <rPr>
        <sz val="11"/>
        <color theme="1"/>
        <rFont val="Calibri"/>
        <family val="2"/>
        <scheme val="minor"/>
      </rPr>
      <t xml:space="preserve"> will be required to ensure that the right households/individuals are receiving assistance.</t>
    </r>
  </si>
  <si>
    <r>
      <t xml:space="preserve">Data-driven methods bring inherent issues for which safeguards – that drive costs – needs to be considered when planning and budgeting a targeting exercise: 
• Data-driven targeting approaches require a </t>
    </r>
    <r>
      <rPr>
        <b/>
        <sz val="11"/>
        <color theme="1"/>
        <rFont val="Calibri"/>
        <family val="2"/>
        <scheme val="minor"/>
      </rPr>
      <t xml:space="preserve">comprehensive and up to date registry </t>
    </r>
    <r>
      <rPr>
        <sz val="11"/>
        <color theme="1"/>
        <rFont val="Calibri"/>
        <family val="2"/>
        <scheme val="minor"/>
      </rPr>
      <t>of the population of interest. It needs to include, for each household or individual, the variables required to determine eligibility on basis of the criteria developed through the needs assessment and community consultations (criteria will be formulated differently depending on whether a categorical targeting method, a PMT or a scorecard is applied, but all require the underlying variables to be available). 
• In reality such registries are rarely available, and f</t>
    </r>
    <r>
      <rPr>
        <b/>
        <sz val="11"/>
        <color theme="1"/>
        <rFont val="Calibri"/>
        <family val="2"/>
        <scheme val="minor"/>
      </rPr>
      <t>or existing registries, WFP needs to undertake a review</t>
    </r>
    <r>
      <rPr>
        <sz val="11"/>
        <color theme="1"/>
        <rFont val="Calibri"/>
        <family val="2"/>
        <scheme val="minor"/>
      </rPr>
      <t xml:space="preserve">, and depending on the outcome, complement or seek alternatives to available registries (for example accessible through partners such as the host government or UNHCR)
• When not available or meeting needs, </t>
    </r>
    <r>
      <rPr>
        <b/>
        <sz val="11"/>
        <color theme="1"/>
        <rFont val="Calibri"/>
        <family val="2"/>
        <scheme val="minor"/>
      </rPr>
      <t>WFP can aim to create a registry</t>
    </r>
    <r>
      <rPr>
        <sz val="11"/>
        <color theme="1"/>
        <rFont val="Calibri"/>
        <family val="2"/>
        <scheme val="minor"/>
      </rPr>
      <t xml:space="preserve"> by communicating eligibility criteria (which is further complicated when a complex statistical model is applied, as in the case of a PMT), register households/individuals who consider themselves eligible and in need of assistance. Following some level of verification of reported registry data – further increasing the cost – the eligibility criteria is applied to generate the beneficiary list.
• Potential technical and accuracy issues related to data-driven methods, combined with the ‘desktop’ nature of the approach, calls for </t>
    </r>
    <r>
      <rPr>
        <b/>
        <sz val="11"/>
        <color theme="1"/>
        <rFont val="Calibri"/>
        <family val="2"/>
        <scheme val="minor"/>
      </rPr>
      <t>significant investments in communication and consultations with affected populations</t>
    </r>
    <r>
      <rPr>
        <sz val="11"/>
        <color theme="1"/>
        <rFont val="Calibri"/>
        <family val="2"/>
        <scheme val="minor"/>
      </rPr>
      <t xml:space="preserve"> – both to build trust in the process and to detect potential inclusion and exclusion errors related to specific vulnerabilities that WFP and partners are not able to capture quantitatively. 
• Strong two-way communication channels are always required throughout the programme cycle, but are even more important when physical touch points are missing (e.g. data-driven targeting followed by assistance provision through unrestricted cash-based transfers). Funds should be allocated to ensure an </t>
    </r>
    <r>
      <rPr>
        <b/>
        <sz val="11"/>
        <color theme="1"/>
        <rFont val="Calibri"/>
        <family val="2"/>
        <scheme val="minor"/>
      </rPr>
      <t>appropriate level of physical presence</t>
    </r>
    <r>
      <rPr>
        <sz val="11"/>
        <color theme="1"/>
        <rFont val="Calibri"/>
        <family val="2"/>
        <scheme val="minor"/>
      </rPr>
      <t xml:space="preserve"> through help desks etc. 
• As the accuracy of the targeting method depends on up to date registry data, COs will need to decide </t>
    </r>
    <r>
      <rPr>
        <b/>
        <sz val="11"/>
        <color theme="1"/>
        <rFont val="Calibri"/>
        <family val="2"/>
        <scheme val="minor"/>
      </rPr>
      <t>how often data is to be verified/updated</t>
    </r>
    <r>
      <rPr>
        <sz val="11"/>
        <color theme="1"/>
        <rFont val="Calibri"/>
        <family val="2"/>
        <scheme val="minor"/>
      </rPr>
      <t>, and how often to re-run/update the eligibility criteria/formula – weighing together a range of factors including cost-efficiency of the updates, predictability for beneficiaries vs. accuracy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</si>
</sst>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409]* #,##0_ ;_-[$$-409]* \-#,##0\ ;_-[$$-409]* &quot;-&quot;??_ ;_-@_ "/>
  </numFmts>
  <fonts count="1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i/>
      <sz val="8"/>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u/>
      <sz val="9"/>
      <color theme="1"/>
      <name val="Calibri"/>
      <family val="2"/>
      <scheme val="minor"/>
    </font>
    <font>
      <sz val="8"/>
      <name val="Calibri"/>
      <family val="2"/>
      <scheme val="minor"/>
    </font>
    <font>
      <u val="singleAccounting"/>
      <sz val="9"/>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1"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8"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9" borderId="4" xfId="0" applyFont="1" applyFill="1" applyBorder="1" applyAlignment="1">
      <alignment horizontal="center" vertical="center"/>
    </xf>
    <xf numFmtId="0" fontId="10" fillId="8" borderId="4" xfId="0" applyFont="1" applyFill="1" applyBorder="1" applyAlignment="1">
      <alignment horizontal="center" vertical="center" wrapText="1"/>
    </xf>
    <xf numFmtId="0" fontId="6" fillId="8" borderId="6" xfId="0" applyFont="1" applyFill="1" applyBorder="1" applyAlignment="1">
      <alignment horizontal="center" vertical="center"/>
    </xf>
    <xf numFmtId="0" fontId="6" fillId="8" borderId="5" xfId="0" applyFont="1" applyFill="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10"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8" fillId="3" borderId="1" xfId="0" applyFont="1" applyFill="1" applyBorder="1" applyAlignment="1">
      <alignment horizontal="center" vertical="center" wrapText="1"/>
    </xf>
    <xf numFmtId="164" fontId="8" fillId="5" borderId="1" xfId="0" applyNumberFormat="1" applyFont="1" applyFill="1" applyBorder="1" applyAlignment="1">
      <alignment horizontal="center" vertical="center"/>
    </xf>
    <xf numFmtId="164" fontId="8" fillId="7" borderId="1" xfId="0" applyNumberFormat="1" applyFont="1" applyFill="1" applyBorder="1" applyAlignment="1">
      <alignment horizontal="center" vertical="center"/>
    </xf>
    <xf numFmtId="164" fontId="10" fillId="3" borderId="4" xfId="0" applyNumberFormat="1" applyFont="1" applyFill="1" applyBorder="1" applyAlignment="1">
      <alignment horizontal="center" vertical="center"/>
    </xf>
    <xf numFmtId="164" fontId="10" fillId="3" borderId="7" xfId="0" applyNumberFormat="1" applyFont="1" applyFill="1" applyBorder="1" applyAlignment="1">
      <alignment horizontal="center" vertical="center"/>
    </xf>
    <xf numFmtId="164" fontId="8" fillId="3" borderId="1" xfId="0" applyNumberFormat="1" applyFont="1" applyFill="1" applyBorder="1" applyAlignment="1">
      <alignment horizontal="center" vertical="center"/>
    </xf>
    <xf numFmtId="164" fontId="6" fillId="3" borderId="6"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164" fontId="6" fillId="3" borderId="5" xfId="0" applyNumberFormat="1" applyFont="1" applyFill="1" applyBorder="1" applyAlignment="1">
      <alignment horizontal="center" vertical="center"/>
    </xf>
    <xf numFmtId="164" fontId="6" fillId="3" borderId="10" xfId="0" applyNumberFormat="1" applyFont="1" applyFill="1" applyBorder="1" applyAlignment="1">
      <alignment horizontal="center" vertical="center"/>
    </xf>
    <xf numFmtId="164" fontId="8" fillId="9" borderId="1" xfId="0" applyNumberFormat="1" applyFont="1" applyFill="1" applyBorder="1" applyAlignment="1">
      <alignment horizontal="center" vertical="center"/>
    </xf>
    <xf numFmtId="164" fontId="8" fillId="9" borderId="4" xfId="0" applyNumberFormat="1" applyFont="1" applyFill="1" applyBorder="1" applyAlignment="1">
      <alignment horizontal="center" vertical="center"/>
    </xf>
    <xf numFmtId="164" fontId="8" fillId="8" borderId="4" xfId="0" applyNumberFormat="1" applyFont="1" applyFill="1" applyBorder="1" applyAlignment="1">
      <alignment horizontal="center" vertical="center"/>
    </xf>
    <xf numFmtId="164" fontId="12" fillId="8" borderId="4" xfId="0" applyNumberFormat="1" applyFont="1" applyFill="1" applyBorder="1" applyAlignment="1">
      <alignment horizontal="center" vertical="center"/>
    </xf>
    <xf numFmtId="164" fontId="6" fillId="8" borderId="6" xfId="0" applyNumberFormat="1" applyFont="1" applyFill="1" applyBorder="1" applyAlignment="1">
      <alignment horizontal="center" vertical="center"/>
    </xf>
    <xf numFmtId="164" fontId="6" fillId="8" borderId="5" xfId="0" applyNumberFormat="1" applyFont="1" applyFill="1" applyBorder="1" applyAlignment="1">
      <alignment horizontal="center" vertical="center"/>
    </xf>
    <xf numFmtId="164" fontId="2" fillId="12" borderId="1" xfId="0" applyNumberFormat="1" applyFont="1" applyFill="1" applyBorder="1"/>
    <xf numFmtId="0" fontId="10" fillId="3"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10" fillId="8" borderId="4" xfId="0" applyFont="1" applyFill="1" applyBorder="1" applyAlignment="1">
      <alignment horizontal="center" vertical="center"/>
    </xf>
    <xf numFmtId="9" fontId="8" fillId="5" borderId="1" xfId="2" applyFont="1" applyFill="1" applyBorder="1" applyAlignment="1">
      <alignment horizontal="center" vertical="center"/>
    </xf>
    <xf numFmtId="9" fontId="8" fillId="7" borderId="1" xfId="2" applyFont="1" applyFill="1" applyBorder="1" applyAlignment="1">
      <alignment horizontal="center" vertical="center"/>
    </xf>
    <xf numFmtId="9" fontId="8" fillId="3" borderId="1" xfId="2" applyFont="1" applyFill="1" applyBorder="1" applyAlignment="1">
      <alignment horizontal="center" vertical="center"/>
    </xf>
    <xf numFmtId="9" fontId="8" fillId="9" borderId="1" xfId="2" applyFont="1" applyFill="1" applyBorder="1" applyAlignment="1">
      <alignment horizontal="center" vertical="center"/>
    </xf>
    <xf numFmtId="164" fontId="2" fillId="12" borderId="4" xfId="0" applyNumberFormat="1" applyFont="1" applyFill="1" applyBorder="1"/>
    <xf numFmtId="0" fontId="7" fillId="0" borderId="11"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12"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164" fontId="9" fillId="8" borderId="4" xfId="0" applyNumberFormat="1" applyFont="1" applyFill="1" applyBorder="1" applyAlignment="1">
      <alignment horizontal="center" vertical="center"/>
    </xf>
    <xf numFmtId="164" fontId="9" fillId="8" borderId="6" xfId="0" applyNumberFormat="1" applyFont="1" applyFill="1" applyBorder="1" applyAlignment="1">
      <alignment horizontal="center" vertical="center"/>
    </xf>
    <xf numFmtId="164" fontId="9" fillId="8" borderId="5" xfId="0" applyNumberFormat="1" applyFont="1" applyFill="1" applyBorder="1" applyAlignment="1">
      <alignment horizontal="center" vertical="center"/>
    </xf>
    <xf numFmtId="0" fontId="4" fillId="11" borderId="0" xfId="0" applyFont="1" applyFill="1" applyAlignment="1">
      <alignment horizontal="center" vertical="center"/>
    </xf>
    <xf numFmtId="0" fontId="4" fillId="12" borderId="3" xfId="0" applyFont="1" applyFill="1" applyBorder="1" applyAlignment="1">
      <alignment horizontal="center"/>
    </xf>
    <xf numFmtId="0" fontId="4" fillId="12" borderId="0" xfId="0" applyFont="1" applyFill="1" applyAlignment="1">
      <alignment horizontal="center"/>
    </xf>
    <xf numFmtId="164" fontId="4" fillId="12" borderId="3" xfId="0" applyNumberFormat="1" applyFont="1" applyFill="1" applyBorder="1" applyAlignment="1">
      <alignment horizontal="center" vertical="center"/>
    </xf>
    <xf numFmtId="164" fontId="4" fillId="12" borderId="0" xfId="0" applyNumberFormat="1" applyFont="1" applyFill="1" applyAlignment="1">
      <alignment horizontal="center" vertical="center"/>
    </xf>
    <xf numFmtId="164" fontId="4" fillId="12" borderId="3" xfId="0" applyNumberFormat="1" applyFont="1" applyFill="1" applyBorder="1" applyAlignment="1">
      <alignment horizontal="center"/>
    </xf>
    <xf numFmtId="164" fontId="4" fillId="12" borderId="0" xfId="0" applyNumberFormat="1" applyFont="1" applyFill="1" applyAlignment="1">
      <alignment horizontal="center"/>
    </xf>
    <xf numFmtId="0" fontId="9" fillId="10" borderId="3" xfId="0" applyFont="1" applyFill="1" applyBorder="1" applyAlignment="1">
      <alignment horizontal="center" vertical="center"/>
    </xf>
    <xf numFmtId="0" fontId="9" fillId="10" borderId="0" xfId="0" applyFont="1" applyFill="1" applyAlignment="1">
      <alignment horizontal="center" vertical="center"/>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10" xfId="0" applyFont="1" applyFill="1" applyBorder="1" applyAlignment="1">
      <alignment horizontal="center" vertical="center" wrapText="1"/>
    </xf>
    <xf numFmtId="164" fontId="8" fillId="8" borderId="4" xfId="0" applyNumberFormat="1" applyFont="1" applyFill="1" applyBorder="1" applyAlignment="1">
      <alignment horizontal="center" vertical="center"/>
    </xf>
    <xf numFmtId="164" fontId="8" fillId="8" borderId="6" xfId="0" applyNumberFormat="1" applyFont="1" applyFill="1" applyBorder="1" applyAlignment="1">
      <alignment horizontal="center" vertical="center"/>
    </xf>
    <xf numFmtId="164" fontId="8" fillId="8" borderId="5" xfId="0" applyNumberFormat="1" applyFont="1" applyFill="1" applyBorder="1" applyAlignment="1">
      <alignment horizontal="center" vertical="center"/>
    </xf>
    <xf numFmtId="9" fontId="8" fillId="8" borderId="4" xfId="2" applyFont="1" applyFill="1" applyBorder="1" applyAlignment="1">
      <alignment horizontal="center" vertical="center"/>
    </xf>
    <xf numFmtId="9" fontId="8" fillId="8" borderId="6" xfId="2" applyFont="1" applyFill="1" applyBorder="1" applyAlignment="1">
      <alignment horizontal="center" vertical="center"/>
    </xf>
    <xf numFmtId="9" fontId="8" fillId="8" borderId="5" xfId="2" applyFont="1" applyFill="1" applyBorder="1" applyAlignment="1">
      <alignment horizontal="center" vertical="center"/>
    </xf>
    <xf numFmtId="0" fontId="8" fillId="3" borderId="1" xfId="0" applyFont="1" applyFill="1" applyBorder="1" applyAlignment="1">
      <alignment horizontal="center" vertical="center" wrapText="1"/>
    </xf>
    <xf numFmtId="164" fontId="9" fillId="3" borderId="4" xfId="0" applyNumberFormat="1" applyFont="1" applyFill="1" applyBorder="1" applyAlignment="1">
      <alignment horizontal="center" vertical="center"/>
    </xf>
    <xf numFmtId="164" fontId="9" fillId="3" borderId="6" xfId="0" applyNumberFormat="1" applyFont="1" applyFill="1" applyBorder="1" applyAlignment="1">
      <alignment horizontal="center" vertical="center"/>
    </xf>
    <xf numFmtId="164" fontId="9" fillId="3" borderId="5" xfId="0" applyNumberFormat="1" applyFont="1" applyFill="1" applyBorder="1" applyAlignment="1">
      <alignment horizontal="center" vertical="center"/>
    </xf>
    <xf numFmtId="0" fontId="9"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164" fontId="9" fillId="9" borderId="4" xfId="0" applyNumberFormat="1" applyFont="1" applyFill="1" applyBorder="1" applyAlignment="1">
      <alignment horizontal="center" vertical="center"/>
    </xf>
    <xf numFmtId="164" fontId="9" fillId="9" borderId="6" xfId="0" applyNumberFormat="1" applyFont="1" applyFill="1" applyBorder="1" applyAlignment="1">
      <alignment horizontal="center" vertical="center"/>
    </xf>
    <xf numFmtId="164" fontId="9" fillId="9" borderId="5" xfId="0" applyNumberFormat="1"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164" fontId="8" fillId="9" borderId="1" xfId="0" applyNumberFormat="1" applyFont="1" applyFill="1" applyBorder="1" applyAlignment="1">
      <alignment horizontal="center" vertical="center"/>
    </xf>
    <xf numFmtId="0" fontId="8" fillId="9" borderId="1" xfId="0" applyFont="1" applyFill="1" applyBorder="1" applyAlignment="1">
      <alignment horizontal="center" vertical="center"/>
    </xf>
    <xf numFmtId="0" fontId="9" fillId="6"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5" xfId="0" applyFont="1" applyFill="1" applyBorder="1" applyAlignment="1">
      <alignment horizontal="center" vertical="center" wrapText="1"/>
    </xf>
    <xf numFmtId="164" fontId="9" fillId="7" borderId="4" xfId="0" applyNumberFormat="1" applyFont="1" applyFill="1" applyBorder="1" applyAlignment="1">
      <alignment horizontal="center" vertical="center"/>
    </xf>
    <xf numFmtId="164" fontId="9" fillId="7" borderId="6" xfId="0" applyNumberFormat="1" applyFont="1" applyFill="1" applyBorder="1" applyAlignment="1">
      <alignment horizontal="center" vertical="center"/>
    </xf>
    <xf numFmtId="164" fontId="9" fillId="7" borderId="5" xfId="0" applyNumberFormat="1" applyFont="1" applyFill="1" applyBorder="1" applyAlignment="1">
      <alignment horizontal="center" vertical="center"/>
    </xf>
    <xf numFmtId="164" fontId="9" fillId="5" borderId="4" xfId="0" applyNumberFormat="1" applyFont="1" applyFill="1" applyBorder="1" applyAlignment="1">
      <alignment horizontal="center" vertical="center"/>
    </xf>
    <xf numFmtId="164" fontId="9" fillId="5" borderId="6" xfId="0" applyNumberFormat="1" applyFont="1" applyFill="1" applyBorder="1" applyAlignment="1">
      <alignment horizontal="center" vertical="center"/>
    </xf>
    <xf numFmtId="164" fontId="9" fillId="5" borderId="5" xfId="0" applyNumberFormat="1"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2" xfId="0" applyFont="1" applyFill="1" applyBorder="1" applyAlignment="1">
      <alignment horizontal="center" vertical="center" wrapText="1"/>
    </xf>
    <xf numFmtId="164" fontId="8" fillId="7" borderId="1" xfId="0" applyNumberFormat="1" applyFont="1" applyFill="1" applyBorder="1" applyAlignment="1">
      <alignment horizontal="center" vertical="center"/>
    </xf>
    <xf numFmtId="0" fontId="8" fillId="7" borderId="1"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6" fillId="0" borderId="1" xfId="0" applyFont="1" applyBorder="1" applyAlignment="1">
      <alignment horizontal="left"/>
    </xf>
    <xf numFmtId="0" fontId="5" fillId="8" borderId="1" xfId="0" applyFont="1" applyFill="1" applyBorder="1" applyAlignment="1">
      <alignment horizontal="center" vertical="center"/>
    </xf>
    <xf numFmtId="0" fontId="8"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0" xfId="0" applyFont="1" applyFill="1" applyBorder="1" applyAlignment="1">
      <alignment horizontal="center" vertical="center" wrapText="1"/>
    </xf>
    <xf numFmtId="164" fontId="8" fillId="5" borderId="4"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0" fontId="8" fillId="5" borderId="4"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5" xfId="0" applyFont="1" applyFill="1" applyBorder="1" applyAlignment="1">
      <alignment horizontal="center" vertical="center"/>
    </xf>
    <xf numFmtId="0" fontId="13" fillId="2" borderId="1" xfId="0" applyFont="1" applyFill="1" applyBorder="1" applyAlignment="1">
      <alignment horizontal="center" vertical="center"/>
    </xf>
    <xf numFmtId="0" fontId="13" fillId="6" borderId="1" xfId="0" applyFont="1" applyFill="1" applyBorder="1" applyAlignment="1">
      <alignment horizontal="center" vertical="center"/>
    </xf>
    <xf numFmtId="0" fontId="0" fillId="3" borderId="1" xfId="0" applyFill="1" applyBorder="1" applyAlignment="1">
      <alignment horizontal="left" vertical="top" wrapText="1"/>
    </xf>
    <xf numFmtId="0" fontId="0" fillId="7" borderId="1" xfId="0" applyFill="1" applyBorder="1" applyAlignment="1">
      <alignment horizontal="left" vertical="top" wrapText="1"/>
    </xf>
    <xf numFmtId="0" fontId="6" fillId="0" borderId="13" xfId="0" applyFont="1" applyBorder="1" applyAlignment="1">
      <alignment horizontal="left"/>
    </xf>
    <xf numFmtId="0" fontId="6" fillId="0" borderId="14" xfId="0" applyFont="1" applyBorder="1" applyAlignment="1">
      <alignment horizontal="left"/>
    </xf>
    <xf numFmtId="0" fontId="6" fillId="0" borderId="2" xfId="0" applyFont="1" applyBorder="1" applyAlignment="1">
      <alignment horizontal="left"/>
    </xf>
    <xf numFmtId="0" fontId="0" fillId="8" borderId="1" xfId="0" applyFill="1" applyBorder="1" applyAlignment="1">
      <alignment horizontal="left" vertical="center" wrapText="1"/>
    </xf>
  </cellXfs>
  <cellStyles count="3">
    <cellStyle name="Comma 2" xfId="1" xr:uid="{5DEE5C4A-D868-4744-B29D-4C9CF7A95BF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56E2-BA04-4F1D-AA5D-8C9F611E4881}">
  <dimension ref="A1:K36"/>
  <sheetViews>
    <sheetView tabSelected="1" zoomScaleNormal="100" workbookViewId="0">
      <selection sqref="A1:K1"/>
    </sheetView>
  </sheetViews>
  <sheetFormatPr defaultRowHeight="15"/>
  <cols>
    <col min="1" max="1" width="12.5703125" customWidth="1"/>
    <col min="2" max="2" width="21.85546875" customWidth="1"/>
    <col min="3" max="3" width="12.7109375" bestFit="1" customWidth="1"/>
    <col min="4" max="4" width="8.7109375" bestFit="1" customWidth="1"/>
    <col min="5" max="5" width="17" bestFit="1" customWidth="1"/>
    <col min="6" max="6" width="65.7109375" customWidth="1"/>
    <col min="7" max="7" width="23.42578125" bestFit="1" customWidth="1"/>
    <col min="8" max="8" width="12.140625" customWidth="1"/>
    <col min="9" max="9" width="15.7109375" bestFit="1" customWidth="1"/>
    <col min="10" max="10" width="13.7109375" customWidth="1"/>
    <col min="11" max="11" width="14.85546875" bestFit="1" customWidth="1"/>
  </cols>
  <sheetData>
    <row r="1" spans="1:11">
      <c r="A1" s="101" t="s">
        <v>0</v>
      </c>
      <c r="B1" s="101"/>
      <c r="C1" s="101"/>
      <c r="D1" s="101"/>
      <c r="E1" s="101"/>
      <c r="F1" s="101"/>
      <c r="G1" s="101"/>
      <c r="H1" s="101"/>
      <c r="I1" s="101"/>
      <c r="J1" s="101"/>
      <c r="K1" s="101"/>
    </row>
    <row r="2" spans="1:11">
      <c r="A2" s="102" t="s">
        <v>1</v>
      </c>
      <c r="B2" s="102"/>
      <c r="C2" s="102"/>
      <c r="D2" s="102"/>
      <c r="E2" s="102"/>
      <c r="F2" s="102"/>
      <c r="G2" s="102"/>
      <c r="H2" s="102"/>
      <c r="I2" s="102"/>
      <c r="J2" s="102"/>
      <c r="K2" s="102"/>
    </row>
    <row r="3" spans="1:11" ht="18" customHeight="1">
      <c r="A3" s="102"/>
      <c r="B3" s="102"/>
      <c r="C3" s="102"/>
      <c r="D3" s="102"/>
      <c r="E3" s="102"/>
      <c r="F3" s="102"/>
      <c r="G3" s="102"/>
      <c r="H3" s="102"/>
      <c r="I3" s="102"/>
      <c r="J3" s="102"/>
      <c r="K3" s="102"/>
    </row>
    <row r="4" spans="1:11" ht="65.45" customHeight="1">
      <c r="A4" s="103" t="s">
        <v>2</v>
      </c>
      <c r="B4" s="104"/>
      <c r="C4" s="104"/>
      <c r="D4" s="104"/>
      <c r="E4" s="104"/>
      <c r="F4" s="104"/>
      <c r="G4" s="104"/>
      <c r="H4" s="104"/>
      <c r="I4" s="104"/>
      <c r="J4" s="104"/>
      <c r="K4" s="104"/>
    </row>
    <row r="5" spans="1:11">
      <c r="A5" s="9" t="s">
        <v>3</v>
      </c>
      <c r="B5" s="10" t="s">
        <v>4</v>
      </c>
      <c r="C5" s="10" t="s">
        <v>5</v>
      </c>
      <c r="D5" s="10" t="s">
        <v>6</v>
      </c>
      <c r="E5" s="9" t="s">
        <v>7</v>
      </c>
      <c r="F5" s="10" t="s">
        <v>8</v>
      </c>
      <c r="G5" s="10" t="s">
        <v>9</v>
      </c>
      <c r="H5" s="10" t="s">
        <v>10</v>
      </c>
      <c r="I5" s="10" t="s">
        <v>11</v>
      </c>
      <c r="J5" s="9" t="s">
        <v>12</v>
      </c>
      <c r="K5" s="9" t="s">
        <v>13</v>
      </c>
    </row>
    <row r="6" spans="1:11">
      <c r="A6" s="99" t="s">
        <v>14</v>
      </c>
      <c r="B6" s="105" t="s">
        <v>15</v>
      </c>
      <c r="C6" s="108">
        <v>250000</v>
      </c>
      <c r="D6" s="111">
        <v>1</v>
      </c>
      <c r="E6" s="108">
        <f>C6*D6</f>
        <v>250000</v>
      </c>
      <c r="F6" s="90" t="s">
        <v>16</v>
      </c>
      <c r="G6" s="15" t="s">
        <v>17</v>
      </c>
      <c r="H6" s="15">
        <v>200000</v>
      </c>
      <c r="I6" s="35">
        <f>0.5*0.25</f>
        <v>0.125</v>
      </c>
      <c r="J6" s="15">
        <f t="shared" ref="J6:J15" si="0">H6*I6</f>
        <v>25000</v>
      </c>
      <c r="K6" s="87">
        <f>E6+E9+J6+J7+J8+J9</f>
        <v>317250</v>
      </c>
    </row>
    <row r="7" spans="1:11" ht="23.45" customHeight="1">
      <c r="A7" s="100"/>
      <c r="B7" s="106"/>
      <c r="C7" s="109"/>
      <c r="D7" s="112"/>
      <c r="E7" s="109"/>
      <c r="F7" s="91"/>
      <c r="G7" s="15" t="s">
        <v>18</v>
      </c>
      <c r="H7" s="15">
        <v>75000</v>
      </c>
      <c r="I7" s="35">
        <f>1*0.25</f>
        <v>0.25</v>
      </c>
      <c r="J7" s="15">
        <f t="shared" si="0"/>
        <v>18750</v>
      </c>
      <c r="K7" s="88"/>
    </row>
    <row r="8" spans="1:11" ht="59.25" customHeight="1">
      <c r="A8" s="100"/>
      <c r="B8" s="107"/>
      <c r="C8" s="110"/>
      <c r="D8" s="113"/>
      <c r="E8" s="110"/>
      <c r="F8" s="92"/>
      <c r="G8" s="15" t="s">
        <v>19</v>
      </c>
      <c r="H8" s="15">
        <v>45000</v>
      </c>
      <c r="I8" s="35">
        <f>1*0.25</f>
        <v>0.25</v>
      </c>
      <c r="J8" s="15">
        <f t="shared" si="0"/>
        <v>11250</v>
      </c>
      <c r="K8" s="88"/>
    </row>
    <row r="9" spans="1:11" ht="31.15" customHeight="1">
      <c r="A9" s="100"/>
      <c r="B9" s="3" t="s">
        <v>20</v>
      </c>
      <c r="C9" s="15">
        <v>10000</v>
      </c>
      <c r="D9" s="1">
        <v>1</v>
      </c>
      <c r="E9" s="15">
        <f>C9*D9</f>
        <v>10000</v>
      </c>
      <c r="F9" s="2" t="s">
        <v>21</v>
      </c>
      <c r="G9" s="15" t="s">
        <v>22</v>
      </c>
      <c r="H9" s="15">
        <v>45000</v>
      </c>
      <c r="I9" s="35">
        <f>0.2*0.25</f>
        <v>0.05</v>
      </c>
      <c r="J9" s="15">
        <f t="shared" si="0"/>
        <v>2250</v>
      </c>
      <c r="K9" s="89"/>
    </row>
    <row r="10" spans="1:11" ht="14.45" customHeight="1">
      <c r="A10" s="81" t="s">
        <v>23</v>
      </c>
      <c r="B10" s="96" t="s">
        <v>24</v>
      </c>
      <c r="C10" s="97">
        <v>1000</v>
      </c>
      <c r="D10" s="98">
        <v>50</v>
      </c>
      <c r="E10" s="97">
        <f>C10*D10</f>
        <v>50000</v>
      </c>
      <c r="F10" s="93" t="s">
        <v>25</v>
      </c>
      <c r="G10" s="16" t="s">
        <v>17</v>
      </c>
      <c r="H10" s="16">
        <v>200000</v>
      </c>
      <c r="I10" s="36">
        <f>0.5*0.25</f>
        <v>0.125</v>
      </c>
      <c r="J10" s="16">
        <f t="shared" si="0"/>
        <v>25000</v>
      </c>
      <c r="K10" s="84">
        <f>E10+E13+J10+J11+J12+J13+J14+J15</f>
        <v>168250</v>
      </c>
    </row>
    <row r="11" spans="1:11" ht="14.45" customHeight="1">
      <c r="A11" s="82"/>
      <c r="B11" s="96"/>
      <c r="C11" s="97"/>
      <c r="D11" s="98"/>
      <c r="E11" s="97"/>
      <c r="F11" s="94"/>
      <c r="G11" s="16" t="s">
        <v>18</v>
      </c>
      <c r="H11" s="16">
        <v>75000</v>
      </c>
      <c r="I11" s="36">
        <f>0.5*0.25</f>
        <v>0.125</v>
      </c>
      <c r="J11" s="16">
        <f t="shared" si="0"/>
        <v>9375</v>
      </c>
      <c r="K11" s="85"/>
    </row>
    <row r="12" spans="1:11" ht="14.45" customHeight="1">
      <c r="A12" s="82"/>
      <c r="B12" s="96"/>
      <c r="C12" s="97"/>
      <c r="D12" s="98"/>
      <c r="E12" s="97"/>
      <c r="F12" s="94"/>
      <c r="G12" s="16" t="s">
        <v>26</v>
      </c>
      <c r="H12" s="16">
        <v>200000</v>
      </c>
      <c r="I12" s="36">
        <f>0.5*0.25</f>
        <v>0.125</v>
      </c>
      <c r="J12" s="16">
        <f t="shared" si="0"/>
        <v>25000</v>
      </c>
      <c r="K12" s="85"/>
    </row>
    <row r="13" spans="1:11" ht="14.45" customHeight="1">
      <c r="A13" s="82"/>
      <c r="B13" s="96" t="s">
        <v>27</v>
      </c>
      <c r="C13" s="97">
        <v>5000</v>
      </c>
      <c r="D13" s="98">
        <v>3</v>
      </c>
      <c r="E13" s="97">
        <f>C13*D13</f>
        <v>15000</v>
      </c>
      <c r="F13" s="94"/>
      <c r="G13" s="16" t="s">
        <v>28</v>
      </c>
      <c r="H13" s="16">
        <v>75000</v>
      </c>
      <c r="I13" s="36">
        <f>0.5*0.25</f>
        <v>0.125</v>
      </c>
      <c r="J13" s="16">
        <f t="shared" si="0"/>
        <v>9375</v>
      </c>
      <c r="K13" s="85"/>
    </row>
    <row r="14" spans="1:11" ht="14.45" customHeight="1">
      <c r="A14" s="82"/>
      <c r="B14" s="96"/>
      <c r="C14" s="97"/>
      <c r="D14" s="98"/>
      <c r="E14" s="97"/>
      <c r="F14" s="94"/>
      <c r="G14" s="16" t="s">
        <v>22</v>
      </c>
      <c r="H14" s="16">
        <v>45000</v>
      </c>
      <c r="I14" s="36">
        <f>0.4*0.25</f>
        <v>0.1</v>
      </c>
      <c r="J14" s="16">
        <f t="shared" si="0"/>
        <v>4500</v>
      </c>
      <c r="K14" s="85"/>
    </row>
    <row r="15" spans="1:11" ht="14.45" customHeight="1">
      <c r="A15" s="83"/>
      <c r="B15" s="96"/>
      <c r="C15" s="97"/>
      <c r="D15" s="98"/>
      <c r="E15" s="97"/>
      <c r="F15" s="95"/>
      <c r="G15" s="16" t="s">
        <v>29</v>
      </c>
      <c r="H15" s="16">
        <v>120000</v>
      </c>
      <c r="I15" s="36">
        <f>1*0.25</f>
        <v>0.25</v>
      </c>
      <c r="J15" s="16">
        <f t="shared" si="0"/>
        <v>30000</v>
      </c>
      <c r="K15" s="86"/>
    </row>
    <row r="16" spans="1:11" ht="14.45" customHeight="1">
      <c r="A16" s="76" t="s">
        <v>30</v>
      </c>
      <c r="B16" s="11" t="s">
        <v>31</v>
      </c>
      <c r="C16" s="17"/>
      <c r="D16" s="31"/>
      <c r="E16" s="18">
        <f>E17+E18+E19+E20</f>
        <v>79000</v>
      </c>
      <c r="F16" s="67" t="s">
        <v>32</v>
      </c>
      <c r="G16" s="19" t="s">
        <v>33</v>
      </c>
      <c r="H16" s="19">
        <v>75000</v>
      </c>
      <c r="I16" s="37">
        <f>0.8*0.2</f>
        <v>0.16000000000000003</v>
      </c>
      <c r="J16" s="19">
        <f>I16*H16</f>
        <v>12000.000000000002</v>
      </c>
      <c r="K16" s="68">
        <f>E16+E21+E22+E23+J16+J17+J18+J19+J20+J21+J22+J23</f>
        <v>435800</v>
      </c>
    </row>
    <row r="17" spans="1:11" ht="14.45" customHeight="1">
      <c r="A17" s="77"/>
      <c r="B17" s="12" t="s">
        <v>34</v>
      </c>
      <c r="C17" s="20">
        <v>1000</v>
      </c>
      <c r="D17" s="32">
        <v>50</v>
      </c>
      <c r="E17" s="21">
        <f>C17*D17</f>
        <v>50000</v>
      </c>
      <c r="F17" s="67"/>
      <c r="G17" s="19" t="s">
        <v>28</v>
      </c>
      <c r="H17" s="19">
        <v>75000</v>
      </c>
      <c r="I17" s="37">
        <f>0.8*0.2</f>
        <v>0.16000000000000003</v>
      </c>
      <c r="J17" s="19">
        <f>I17*H17</f>
        <v>12000.000000000002</v>
      </c>
      <c r="K17" s="69"/>
    </row>
    <row r="18" spans="1:11" ht="14.45" customHeight="1">
      <c r="A18" s="77"/>
      <c r="B18" s="12" t="s">
        <v>35</v>
      </c>
      <c r="C18" s="20">
        <v>5000</v>
      </c>
      <c r="D18" s="32">
        <v>5</v>
      </c>
      <c r="E18" s="21">
        <f t="shared" ref="E18:E24" si="1">C18*D18</f>
        <v>25000</v>
      </c>
      <c r="F18" s="67"/>
      <c r="G18" s="19" t="s">
        <v>22</v>
      </c>
      <c r="H18" s="19">
        <v>45000</v>
      </c>
      <c r="I18" s="37">
        <f>0.4*0.2</f>
        <v>8.0000000000000016E-2</v>
      </c>
      <c r="J18" s="19">
        <f>I18*H18</f>
        <v>3600.0000000000009</v>
      </c>
      <c r="K18" s="69"/>
    </row>
    <row r="19" spans="1:11" ht="14.45" customHeight="1">
      <c r="A19" s="77"/>
      <c r="B19" s="12" t="s">
        <v>36</v>
      </c>
      <c r="C19" s="20">
        <v>50</v>
      </c>
      <c r="D19" s="32">
        <v>50</v>
      </c>
      <c r="E19" s="21">
        <f t="shared" si="1"/>
        <v>2500</v>
      </c>
      <c r="F19" s="67"/>
      <c r="G19" s="19" t="s">
        <v>37</v>
      </c>
      <c r="H19" s="19">
        <v>120000</v>
      </c>
      <c r="I19" s="37">
        <f>1*0.2</f>
        <v>0.2</v>
      </c>
      <c r="J19" s="19">
        <f t="shared" ref="J19:J23" si="2">I19*H19</f>
        <v>24000</v>
      </c>
      <c r="K19" s="69"/>
    </row>
    <row r="20" spans="1:11" ht="14.45" customHeight="1">
      <c r="A20" s="77"/>
      <c r="B20" s="13" t="s">
        <v>38</v>
      </c>
      <c r="C20" s="22">
        <v>1500</v>
      </c>
      <c r="D20" s="33">
        <v>1</v>
      </c>
      <c r="E20" s="23">
        <f t="shared" si="1"/>
        <v>1500</v>
      </c>
      <c r="F20" s="67"/>
      <c r="G20" s="19" t="s">
        <v>17</v>
      </c>
      <c r="H20" s="19">
        <v>200000</v>
      </c>
      <c r="I20" s="37">
        <f>0.2*0.2</f>
        <v>4.0000000000000008E-2</v>
      </c>
      <c r="J20" s="19">
        <f t="shared" si="2"/>
        <v>8000.0000000000018</v>
      </c>
      <c r="K20" s="69"/>
    </row>
    <row r="21" spans="1:11" ht="36">
      <c r="A21" s="77"/>
      <c r="B21" s="14" t="s">
        <v>39</v>
      </c>
      <c r="C21" s="19">
        <v>5000</v>
      </c>
      <c r="D21" s="4">
        <v>50</v>
      </c>
      <c r="E21" s="19">
        <f t="shared" si="1"/>
        <v>250000</v>
      </c>
      <c r="F21" s="67"/>
      <c r="G21" s="19" t="s">
        <v>18</v>
      </c>
      <c r="H21" s="19">
        <v>75000</v>
      </c>
      <c r="I21" s="37">
        <f>0.2*0.2</f>
        <v>4.0000000000000008E-2</v>
      </c>
      <c r="J21" s="19">
        <f t="shared" si="2"/>
        <v>3000.0000000000005</v>
      </c>
      <c r="K21" s="69"/>
    </row>
    <row r="22" spans="1:11">
      <c r="A22" s="77"/>
      <c r="B22" s="4" t="s">
        <v>40</v>
      </c>
      <c r="C22" s="19">
        <v>30</v>
      </c>
      <c r="D22" s="4">
        <v>500</v>
      </c>
      <c r="E22" s="19">
        <f t="shared" si="1"/>
        <v>15000</v>
      </c>
      <c r="F22" s="67"/>
      <c r="G22" s="19" t="s">
        <v>41</v>
      </c>
      <c r="H22" s="19">
        <v>75000</v>
      </c>
      <c r="I22" s="37">
        <f>0.8*0.2</f>
        <v>0.16000000000000003</v>
      </c>
      <c r="J22" s="19">
        <f t="shared" si="2"/>
        <v>12000.000000000002</v>
      </c>
      <c r="K22" s="69"/>
    </row>
    <row r="23" spans="1:11">
      <c r="A23" s="78"/>
      <c r="B23" s="4" t="s">
        <v>42</v>
      </c>
      <c r="C23" s="19">
        <v>10000</v>
      </c>
      <c r="D23" s="4">
        <v>1</v>
      </c>
      <c r="E23" s="19">
        <f t="shared" si="1"/>
        <v>10000</v>
      </c>
      <c r="F23" s="67"/>
      <c r="G23" s="19" t="s">
        <v>43</v>
      </c>
      <c r="H23" s="19">
        <v>45000</v>
      </c>
      <c r="I23" s="37">
        <f>0.8*0.2</f>
        <v>0.16000000000000003</v>
      </c>
      <c r="J23" s="19">
        <f t="shared" si="2"/>
        <v>7200.0000000000018</v>
      </c>
      <c r="K23" s="70"/>
    </row>
    <row r="24" spans="1:11" ht="24.6" customHeight="1">
      <c r="A24" s="71" t="s">
        <v>44</v>
      </c>
      <c r="B24" s="72" t="s">
        <v>45</v>
      </c>
      <c r="C24" s="79">
        <v>10000</v>
      </c>
      <c r="D24" s="80">
        <v>12</v>
      </c>
      <c r="E24" s="79">
        <f t="shared" si="1"/>
        <v>120000</v>
      </c>
      <c r="F24" s="72" t="s">
        <v>46</v>
      </c>
      <c r="G24" s="24" t="s">
        <v>47</v>
      </c>
      <c r="H24" s="24">
        <v>75000</v>
      </c>
      <c r="I24" s="38">
        <f>0.5*0.25</f>
        <v>0.125</v>
      </c>
      <c r="J24" s="24">
        <f t="shared" ref="J24:J29" si="3">I24*H24</f>
        <v>9375</v>
      </c>
      <c r="K24" s="73">
        <f>E24+E26+E28+J24+J25+J26+J27+J28</f>
        <v>425625</v>
      </c>
    </row>
    <row r="25" spans="1:11" ht="14.45" customHeight="1">
      <c r="A25" s="71"/>
      <c r="B25" s="72"/>
      <c r="C25" s="79"/>
      <c r="D25" s="80"/>
      <c r="E25" s="79"/>
      <c r="F25" s="72"/>
      <c r="G25" s="24" t="s">
        <v>48</v>
      </c>
      <c r="H25" s="24">
        <v>45000</v>
      </c>
      <c r="I25" s="38">
        <f>0.5*0.5</f>
        <v>0.25</v>
      </c>
      <c r="J25" s="24">
        <f t="shared" si="3"/>
        <v>11250</v>
      </c>
      <c r="K25" s="74"/>
    </row>
    <row r="26" spans="1:11" ht="16.149999999999999" customHeight="1">
      <c r="A26" s="71"/>
      <c r="B26" s="72" t="s">
        <v>49</v>
      </c>
      <c r="C26" s="79">
        <v>80000</v>
      </c>
      <c r="D26" s="80">
        <v>2</v>
      </c>
      <c r="E26" s="79">
        <f>C26*D26</f>
        <v>160000</v>
      </c>
      <c r="F26" s="72"/>
      <c r="G26" s="24" t="s">
        <v>18</v>
      </c>
      <c r="H26" s="24">
        <v>75000</v>
      </c>
      <c r="I26" s="38">
        <f>0.1*0.5</f>
        <v>0.05</v>
      </c>
      <c r="J26" s="24">
        <f t="shared" si="3"/>
        <v>3750</v>
      </c>
      <c r="K26" s="74"/>
    </row>
    <row r="27" spans="1:11" ht="16.149999999999999" customHeight="1">
      <c r="A27" s="71"/>
      <c r="B27" s="72"/>
      <c r="C27" s="79"/>
      <c r="D27" s="80"/>
      <c r="E27" s="79"/>
      <c r="F27" s="72"/>
      <c r="G27" s="24" t="s">
        <v>50</v>
      </c>
      <c r="H27" s="24">
        <v>45000</v>
      </c>
      <c r="I27" s="38">
        <f>0.5*0.5</f>
        <v>0.25</v>
      </c>
      <c r="J27" s="24">
        <f t="shared" si="3"/>
        <v>11250</v>
      </c>
      <c r="K27" s="74"/>
    </row>
    <row r="28" spans="1:11" ht="58.5" customHeight="1">
      <c r="A28" s="71"/>
      <c r="B28" s="5" t="s">
        <v>51</v>
      </c>
      <c r="C28" s="25">
        <v>50000</v>
      </c>
      <c r="D28" s="5">
        <v>1</v>
      </c>
      <c r="E28" s="25">
        <f>C28*D28</f>
        <v>50000</v>
      </c>
      <c r="F28" s="72"/>
      <c r="G28" s="24" t="s">
        <v>52</v>
      </c>
      <c r="H28" s="24">
        <v>240000</v>
      </c>
      <c r="I28" s="38">
        <f>0.5*0.5</f>
        <v>0.25</v>
      </c>
      <c r="J28" s="24">
        <f t="shared" si="3"/>
        <v>60000</v>
      </c>
      <c r="K28" s="75"/>
    </row>
    <row r="29" spans="1:11" ht="24">
      <c r="A29" s="56" t="s">
        <v>53</v>
      </c>
      <c r="B29" s="6" t="s">
        <v>54</v>
      </c>
      <c r="C29" s="26"/>
      <c r="D29" s="34"/>
      <c r="E29" s="27">
        <f>E30+E31+E32</f>
        <v>65000</v>
      </c>
      <c r="F29" s="58" t="s">
        <v>55</v>
      </c>
      <c r="G29" s="61" t="s">
        <v>56</v>
      </c>
      <c r="H29" s="61">
        <v>120000</v>
      </c>
      <c r="I29" s="64">
        <f>1*1</f>
        <v>1</v>
      </c>
      <c r="J29" s="61">
        <f t="shared" si="3"/>
        <v>120000</v>
      </c>
      <c r="K29" s="46">
        <f>E29+H29</f>
        <v>185000</v>
      </c>
    </row>
    <row r="30" spans="1:11">
      <c r="A30" s="57"/>
      <c r="B30" s="7" t="s">
        <v>57</v>
      </c>
      <c r="C30" s="28">
        <v>5000</v>
      </c>
      <c r="D30" s="7">
        <v>5</v>
      </c>
      <c r="E30" s="28">
        <f t="shared" ref="E30:E32" si="4">C30*D30</f>
        <v>25000</v>
      </c>
      <c r="F30" s="59"/>
      <c r="G30" s="62"/>
      <c r="H30" s="62"/>
      <c r="I30" s="65"/>
      <c r="J30" s="62"/>
      <c r="K30" s="47"/>
    </row>
    <row r="31" spans="1:11">
      <c r="A31" s="57"/>
      <c r="B31" s="7" t="s">
        <v>58</v>
      </c>
      <c r="C31" s="28">
        <v>30000</v>
      </c>
      <c r="D31" s="7">
        <v>1</v>
      </c>
      <c r="E31" s="28">
        <f t="shared" si="4"/>
        <v>30000</v>
      </c>
      <c r="F31" s="59"/>
      <c r="G31" s="62"/>
      <c r="H31" s="62"/>
      <c r="I31" s="65"/>
      <c r="J31" s="62"/>
      <c r="K31" s="47"/>
    </row>
    <row r="32" spans="1:11">
      <c r="A32" s="57"/>
      <c r="B32" s="8" t="s">
        <v>59</v>
      </c>
      <c r="C32" s="29">
        <v>10000</v>
      </c>
      <c r="D32" s="8">
        <v>1</v>
      </c>
      <c r="E32" s="29">
        <f t="shared" si="4"/>
        <v>10000</v>
      </c>
      <c r="F32" s="60"/>
      <c r="G32" s="63"/>
      <c r="H32" s="63"/>
      <c r="I32" s="66"/>
      <c r="J32" s="63"/>
      <c r="K32" s="48"/>
    </row>
    <row r="33" spans="1:11">
      <c r="A33" s="49" t="s">
        <v>60</v>
      </c>
      <c r="B33" s="50"/>
      <c r="C33" s="52" t="s">
        <v>61</v>
      </c>
      <c r="D33" s="52"/>
      <c r="E33" s="52">
        <f>E6+E9+E10+E13+E16+E21+E22+E23+E24+E26+E28+E29</f>
        <v>1074000</v>
      </c>
      <c r="F33" s="50"/>
      <c r="G33" s="54"/>
      <c r="H33" s="52" t="s">
        <v>62</v>
      </c>
      <c r="I33" s="52"/>
      <c r="J33" s="52">
        <f>SUM(J6:J32)</f>
        <v>457925</v>
      </c>
      <c r="K33" s="30" t="s">
        <v>60</v>
      </c>
    </row>
    <row r="34" spans="1:11">
      <c r="A34" s="49"/>
      <c r="B34" s="51"/>
      <c r="C34" s="53"/>
      <c r="D34" s="53"/>
      <c r="E34" s="53"/>
      <c r="F34" s="51"/>
      <c r="G34" s="55"/>
      <c r="H34" s="53"/>
      <c r="I34" s="53"/>
      <c r="J34" s="53"/>
      <c r="K34" s="39">
        <f>E33+J33</f>
        <v>1531925</v>
      </c>
    </row>
    <row r="35" spans="1:11">
      <c r="A35" s="40" t="s">
        <v>63</v>
      </c>
      <c r="B35" s="41"/>
      <c r="C35" s="41"/>
      <c r="D35" s="41"/>
      <c r="E35" s="41"/>
      <c r="F35" s="41"/>
      <c r="G35" s="41"/>
      <c r="H35" s="41"/>
      <c r="I35" s="41"/>
      <c r="J35" s="41"/>
      <c r="K35" s="42"/>
    </row>
    <row r="36" spans="1:11">
      <c r="A36" s="43" t="s">
        <v>64</v>
      </c>
      <c r="B36" s="44"/>
      <c r="C36" s="44"/>
      <c r="D36" s="44"/>
      <c r="E36" s="44"/>
      <c r="F36" s="44"/>
      <c r="G36" s="44"/>
      <c r="H36" s="44"/>
      <c r="I36" s="44"/>
      <c r="J36" s="44"/>
      <c r="K36" s="45"/>
    </row>
  </sheetData>
  <mergeCells count="52">
    <mergeCell ref="A1:K1"/>
    <mergeCell ref="A2:K3"/>
    <mergeCell ref="A4:K4"/>
    <mergeCell ref="B6:B8"/>
    <mergeCell ref="C6:C8"/>
    <mergeCell ref="D6:D8"/>
    <mergeCell ref="E6:E8"/>
    <mergeCell ref="A10:A15"/>
    <mergeCell ref="K10:K15"/>
    <mergeCell ref="K6:K9"/>
    <mergeCell ref="F6:F8"/>
    <mergeCell ref="F10:F15"/>
    <mergeCell ref="B10:B12"/>
    <mergeCell ref="C10:C12"/>
    <mergeCell ref="D10:D12"/>
    <mergeCell ref="E10:E12"/>
    <mergeCell ref="C13:C15"/>
    <mergeCell ref="D13:D15"/>
    <mergeCell ref="E13:E15"/>
    <mergeCell ref="B13:B15"/>
    <mergeCell ref="A6:A9"/>
    <mergeCell ref="J29:J32"/>
    <mergeCell ref="F16:F23"/>
    <mergeCell ref="K16:K23"/>
    <mergeCell ref="A24:A28"/>
    <mergeCell ref="F24:F28"/>
    <mergeCell ref="K24:K28"/>
    <mergeCell ref="A16:A23"/>
    <mergeCell ref="B26:B27"/>
    <mergeCell ref="C26:C27"/>
    <mergeCell ref="D26:D27"/>
    <mergeCell ref="E26:E27"/>
    <mergeCell ref="B24:B25"/>
    <mergeCell ref="C24:C25"/>
    <mergeCell ref="D24:D25"/>
    <mergeCell ref="E24:E25"/>
    <mergeCell ref="A35:K35"/>
    <mergeCell ref="A36:K36"/>
    <mergeCell ref="K29:K32"/>
    <mergeCell ref="A33:A34"/>
    <mergeCell ref="B33:B34"/>
    <mergeCell ref="C33:D34"/>
    <mergeCell ref="E33:E34"/>
    <mergeCell ref="F33:F34"/>
    <mergeCell ref="G33:G34"/>
    <mergeCell ref="H33:I34"/>
    <mergeCell ref="J33:J34"/>
    <mergeCell ref="A29:A32"/>
    <mergeCell ref="F29:F32"/>
    <mergeCell ref="G29:G32"/>
    <mergeCell ref="H29:H32"/>
    <mergeCell ref="I29:I32"/>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874D3-E6E9-44B8-8D7B-25E0E541A11E}">
  <dimension ref="A1:N43"/>
  <sheetViews>
    <sheetView zoomScaleNormal="100" workbookViewId="0">
      <selection activeCell="T4" sqref="T4"/>
    </sheetView>
  </sheetViews>
  <sheetFormatPr defaultRowHeight="15"/>
  <cols>
    <col min="7" max="7" width="14" customWidth="1"/>
    <col min="14" max="14" width="30.7109375" customWidth="1"/>
  </cols>
  <sheetData>
    <row r="1" spans="1:14">
      <c r="A1" s="118" t="s">
        <v>0</v>
      </c>
      <c r="B1" s="119"/>
      <c r="C1" s="119"/>
      <c r="D1" s="119"/>
      <c r="E1" s="119"/>
      <c r="F1" s="119"/>
      <c r="G1" s="119"/>
      <c r="H1" s="119"/>
      <c r="I1" s="119"/>
      <c r="J1" s="119"/>
      <c r="K1" s="119"/>
      <c r="L1" s="119"/>
      <c r="M1" s="119"/>
      <c r="N1" s="120"/>
    </row>
    <row r="2" spans="1:14" ht="14.45" customHeight="1">
      <c r="A2" s="102" t="s">
        <v>65</v>
      </c>
      <c r="B2" s="102"/>
      <c r="C2" s="102"/>
      <c r="D2" s="102"/>
      <c r="E2" s="102"/>
      <c r="F2" s="102"/>
      <c r="G2" s="102"/>
      <c r="H2" s="102"/>
      <c r="I2" s="102"/>
      <c r="J2" s="102"/>
      <c r="K2" s="102"/>
      <c r="L2" s="102"/>
      <c r="M2" s="102"/>
      <c r="N2" s="102"/>
    </row>
    <row r="3" spans="1:14" ht="14.45" customHeight="1">
      <c r="A3" s="102"/>
      <c r="B3" s="102"/>
      <c r="C3" s="102"/>
      <c r="D3" s="102"/>
      <c r="E3" s="102"/>
      <c r="F3" s="102"/>
      <c r="G3" s="102"/>
      <c r="H3" s="102"/>
      <c r="I3" s="102"/>
      <c r="J3" s="102"/>
      <c r="K3" s="102"/>
      <c r="L3" s="102"/>
      <c r="M3" s="102"/>
      <c r="N3" s="102"/>
    </row>
    <row r="4" spans="1:14" ht="157.9" customHeight="1">
      <c r="A4" s="121" t="s">
        <v>66</v>
      </c>
      <c r="B4" s="121"/>
      <c r="C4" s="121"/>
      <c r="D4" s="121"/>
      <c r="E4" s="121"/>
      <c r="F4" s="121"/>
      <c r="G4" s="121"/>
      <c r="H4" s="121"/>
      <c r="I4" s="121"/>
      <c r="J4" s="121"/>
      <c r="K4" s="121"/>
      <c r="L4" s="121"/>
      <c r="M4" s="121"/>
      <c r="N4" s="121"/>
    </row>
    <row r="5" spans="1:14" ht="33" customHeight="1">
      <c r="A5" s="114" t="s">
        <v>67</v>
      </c>
      <c r="B5" s="114"/>
      <c r="C5" s="114"/>
      <c r="D5" s="114"/>
      <c r="E5" s="114"/>
      <c r="F5" s="114"/>
      <c r="G5" s="114"/>
      <c r="H5" s="115" t="s">
        <v>68</v>
      </c>
      <c r="I5" s="115"/>
      <c r="J5" s="115"/>
      <c r="K5" s="115"/>
      <c r="L5" s="115"/>
      <c r="M5" s="115"/>
      <c r="N5" s="115"/>
    </row>
    <row r="6" spans="1:14" ht="14.45" customHeight="1">
      <c r="A6" s="116" t="s">
        <v>69</v>
      </c>
      <c r="B6" s="116"/>
      <c r="C6" s="116"/>
      <c r="D6" s="116"/>
      <c r="E6" s="116"/>
      <c r="F6" s="116"/>
      <c r="G6" s="116"/>
      <c r="H6" s="117" t="s">
        <v>70</v>
      </c>
      <c r="I6" s="117"/>
      <c r="J6" s="117"/>
      <c r="K6" s="117"/>
      <c r="L6" s="117"/>
      <c r="M6" s="117"/>
      <c r="N6" s="117"/>
    </row>
    <row r="7" spans="1:14">
      <c r="A7" s="116"/>
      <c r="B7" s="116"/>
      <c r="C7" s="116"/>
      <c r="D7" s="116"/>
      <c r="E7" s="116"/>
      <c r="F7" s="116"/>
      <c r="G7" s="116"/>
      <c r="H7" s="117"/>
      <c r="I7" s="117"/>
      <c r="J7" s="117"/>
      <c r="K7" s="117"/>
      <c r="L7" s="117"/>
      <c r="M7" s="117"/>
      <c r="N7" s="117"/>
    </row>
    <row r="8" spans="1:14">
      <c r="A8" s="116"/>
      <c r="B8" s="116"/>
      <c r="C8" s="116"/>
      <c r="D8" s="116"/>
      <c r="E8" s="116"/>
      <c r="F8" s="116"/>
      <c r="G8" s="116"/>
      <c r="H8" s="117"/>
      <c r="I8" s="117"/>
      <c r="J8" s="117"/>
      <c r="K8" s="117"/>
      <c r="L8" s="117"/>
      <c r="M8" s="117"/>
      <c r="N8" s="117"/>
    </row>
    <row r="9" spans="1:14">
      <c r="A9" s="116"/>
      <c r="B9" s="116"/>
      <c r="C9" s="116"/>
      <c r="D9" s="116"/>
      <c r="E9" s="116"/>
      <c r="F9" s="116"/>
      <c r="G9" s="116"/>
      <c r="H9" s="117"/>
      <c r="I9" s="117"/>
      <c r="J9" s="117"/>
      <c r="K9" s="117"/>
      <c r="L9" s="117"/>
      <c r="M9" s="117"/>
      <c r="N9" s="117"/>
    </row>
    <row r="10" spans="1:14">
      <c r="A10" s="116"/>
      <c r="B10" s="116"/>
      <c r="C10" s="116"/>
      <c r="D10" s="116"/>
      <c r="E10" s="116"/>
      <c r="F10" s="116"/>
      <c r="G10" s="116"/>
      <c r="H10" s="117"/>
      <c r="I10" s="117"/>
      <c r="J10" s="117"/>
      <c r="K10" s="117"/>
      <c r="L10" s="117"/>
      <c r="M10" s="117"/>
      <c r="N10" s="117"/>
    </row>
    <row r="11" spans="1:14">
      <c r="A11" s="116"/>
      <c r="B11" s="116"/>
      <c r="C11" s="116"/>
      <c r="D11" s="116"/>
      <c r="E11" s="116"/>
      <c r="F11" s="116"/>
      <c r="G11" s="116"/>
      <c r="H11" s="117"/>
      <c r="I11" s="117"/>
      <c r="J11" s="117"/>
      <c r="K11" s="117"/>
      <c r="L11" s="117"/>
      <c r="M11" s="117"/>
      <c r="N11" s="117"/>
    </row>
    <row r="12" spans="1:14">
      <c r="A12" s="116"/>
      <c r="B12" s="116"/>
      <c r="C12" s="116"/>
      <c r="D12" s="116"/>
      <c r="E12" s="116"/>
      <c r="F12" s="116"/>
      <c r="G12" s="116"/>
      <c r="H12" s="117"/>
      <c r="I12" s="117"/>
      <c r="J12" s="117"/>
      <c r="K12" s="117"/>
      <c r="L12" s="117"/>
      <c r="M12" s="117"/>
      <c r="N12" s="117"/>
    </row>
    <row r="13" spans="1:14">
      <c r="A13" s="116"/>
      <c r="B13" s="116"/>
      <c r="C13" s="116"/>
      <c r="D13" s="116"/>
      <c r="E13" s="116"/>
      <c r="F13" s="116"/>
      <c r="G13" s="116"/>
      <c r="H13" s="117"/>
      <c r="I13" s="117"/>
      <c r="J13" s="117"/>
      <c r="K13" s="117"/>
      <c r="L13" s="117"/>
      <c r="M13" s="117"/>
      <c r="N13" s="117"/>
    </row>
    <row r="14" spans="1:14">
      <c r="A14" s="116"/>
      <c r="B14" s="116"/>
      <c r="C14" s="116"/>
      <c r="D14" s="116"/>
      <c r="E14" s="116"/>
      <c r="F14" s="116"/>
      <c r="G14" s="116"/>
      <c r="H14" s="117"/>
      <c r="I14" s="117"/>
      <c r="J14" s="117"/>
      <c r="K14" s="117"/>
      <c r="L14" s="117"/>
      <c r="M14" s="117"/>
      <c r="N14" s="117"/>
    </row>
    <row r="15" spans="1:14">
      <c r="A15" s="116"/>
      <c r="B15" s="116"/>
      <c r="C15" s="116"/>
      <c r="D15" s="116"/>
      <c r="E15" s="116"/>
      <c r="F15" s="116"/>
      <c r="G15" s="116"/>
      <c r="H15" s="117"/>
      <c r="I15" s="117"/>
      <c r="J15" s="117"/>
      <c r="K15" s="117"/>
      <c r="L15" s="117"/>
      <c r="M15" s="117"/>
      <c r="N15" s="117"/>
    </row>
    <row r="16" spans="1:14">
      <c r="A16" s="116"/>
      <c r="B16" s="116"/>
      <c r="C16" s="116"/>
      <c r="D16" s="116"/>
      <c r="E16" s="116"/>
      <c r="F16" s="116"/>
      <c r="G16" s="116"/>
      <c r="H16" s="117"/>
      <c r="I16" s="117"/>
      <c r="J16" s="117"/>
      <c r="K16" s="117"/>
      <c r="L16" s="117"/>
      <c r="M16" s="117"/>
      <c r="N16" s="117"/>
    </row>
    <row r="17" spans="1:14">
      <c r="A17" s="116"/>
      <c r="B17" s="116"/>
      <c r="C17" s="116"/>
      <c r="D17" s="116"/>
      <c r="E17" s="116"/>
      <c r="F17" s="116"/>
      <c r="G17" s="116"/>
      <c r="H17" s="117"/>
      <c r="I17" s="117"/>
      <c r="J17" s="117"/>
      <c r="K17" s="117"/>
      <c r="L17" s="117"/>
      <c r="M17" s="117"/>
      <c r="N17" s="117"/>
    </row>
    <row r="18" spans="1:14">
      <c r="A18" s="116"/>
      <c r="B18" s="116"/>
      <c r="C18" s="116"/>
      <c r="D18" s="116"/>
      <c r="E18" s="116"/>
      <c r="F18" s="116"/>
      <c r="G18" s="116"/>
      <c r="H18" s="117"/>
      <c r="I18" s="117"/>
      <c r="J18" s="117"/>
      <c r="K18" s="117"/>
      <c r="L18" s="117"/>
      <c r="M18" s="117"/>
      <c r="N18" s="117"/>
    </row>
    <row r="19" spans="1:14">
      <c r="A19" s="116"/>
      <c r="B19" s="116"/>
      <c r="C19" s="116"/>
      <c r="D19" s="116"/>
      <c r="E19" s="116"/>
      <c r="F19" s="116"/>
      <c r="G19" s="116"/>
      <c r="H19" s="117"/>
      <c r="I19" s="117"/>
      <c r="J19" s="117"/>
      <c r="K19" s="117"/>
      <c r="L19" s="117"/>
      <c r="M19" s="117"/>
      <c r="N19" s="117"/>
    </row>
    <row r="20" spans="1:14">
      <c r="A20" s="116"/>
      <c r="B20" s="116"/>
      <c r="C20" s="116"/>
      <c r="D20" s="116"/>
      <c r="E20" s="116"/>
      <c r="F20" s="116"/>
      <c r="G20" s="116"/>
      <c r="H20" s="117"/>
      <c r="I20" s="117"/>
      <c r="J20" s="117"/>
      <c r="K20" s="117"/>
      <c r="L20" s="117"/>
      <c r="M20" s="117"/>
      <c r="N20" s="117"/>
    </row>
    <row r="21" spans="1:14">
      <c r="A21" s="116"/>
      <c r="B21" s="116"/>
      <c r="C21" s="116"/>
      <c r="D21" s="116"/>
      <c r="E21" s="116"/>
      <c r="F21" s="116"/>
      <c r="G21" s="116"/>
      <c r="H21" s="117"/>
      <c r="I21" s="117"/>
      <c r="J21" s="117"/>
      <c r="K21" s="117"/>
      <c r="L21" s="117"/>
      <c r="M21" s="117"/>
      <c r="N21" s="117"/>
    </row>
    <row r="22" spans="1:14">
      <c r="A22" s="116"/>
      <c r="B22" s="116"/>
      <c r="C22" s="116"/>
      <c r="D22" s="116"/>
      <c r="E22" s="116"/>
      <c r="F22" s="116"/>
      <c r="G22" s="116"/>
      <c r="H22" s="117"/>
      <c r="I22" s="117"/>
      <c r="J22" s="117"/>
      <c r="K22" s="117"/>
      <c r="L22" s="117"/>
      <c r="M22" s="117"/>
      <c r="N22" s="117"/>
    </row>
    <row r="23" spans="1:14">
      <c r="A23" s="116"/>
      <c r="B23" s="116"/>
      <c r="C23" s="116"/>
      <c r="D23" s="116"/>
      <c r="E23" s="116"/>
      <c r="F23" s="116"/>
      <c r="G23" s="116"/>
      <c r="H23" s="117"/>
      <c r="I23" s="117"/>
      <c r="J23" s="117"/>
      <c r="K23" s="117"/>
      <c r="L23" s="117"/>
      <c r="M23" s="117"/>
      <c r="N23" s="117"/>
    </row>
    <row r="24" spans="1:14">
      <c r="A24" s="116"/>
      <c r="B24" s="116"/>
      <c r="C24" s="116"/>
      <c r="D24" s="116"/>
      <c r="E24" s="116"/>
      <c r="F24" s="116"/>
      <c r="G24" s="116"/>
      <c r="H24" s="117"/>
      <c r="I24" s="117"/>
      <c r="J24" s="117"/>
      <c r="K24" s="117"/>
      <c r="L24" s="117"/>
      <c r="M24" s="117"/>
      <c r="N24" s="117"/>
    </row>
    <row r="25" spans="1:14">
      <c r="A25" s="116"/>
      <c r="B25" s="116"/>
      <c r="C25" s="116"/>
      <c r="D25" s="116"/>
      <c r="E25" s="116"/>
      <c r="F25" s="116"/>
      <c r="G25" s="116"/>
      <c r="H25" s="117"/>
      <c r="I25" s="117"/>
      <c r="J25" s="117"/>
      <c r="K25" s="117"/>
      <c r="L25" s="117"/>
      <c r="M25" s="117"/>
      <c r="N25" s="117"/>
    </row>
    <row r="26" spans="1:14">
      <c r="A26" s="116"/>
      <c r="B26" s="116"/>
      <c r="C26" s="116"/>
      <c r="D26" s="116"/>
      <c r="E26" s="116"/>
      <c r="F26" s="116"/>
      <c r="G26" s="116"/>
      <c r="H26" s="117"/>
      <c r="I26" s="117"/>
      <c r="J26" s="117"/>
      <c r="K26" s="117"/>
      <c r="L26" s="117"/>
      <c r="M26" s="117"/>
      <c r="N26" s="117"/>
    </row>
    <row r="27" spans="1:14">
      <c r="A27" s="116"/>
      <c r="B27" s="116"/>
      <c r="C27" s="116"/>
      <c r="D27" s="116"/>
      <c r="E27" s="116"/>
      <c r="F27" s="116"/>
      <c r="G27" s="116"/>
      <c r="H27" s="117"/>
      <c r="I27" s="117"/>
      <c r="J27" s="117"/>
      <c r="K27" s="117"/>
      <c r="L27" s="117"/>
      <c r="M27" s="117"/>
      <c r="N27" s="117"/>
    </row>
    <row r="28" spans="1:14">
      <c r="A28" s="116"/>
      <c r="B28" s="116"/>
      <c r="C28" s="116"/>
      <c r="D28" s="116"/>
      <c r="E28" s="116"/>
      <c r="F28" s="116"/>
      <c r="G28" s="116"/>
      <c r="H28" s="117"/>
      <c r="I28" s="117"/>
      <c r="J28" s="117"/>
      <c r="K28" s="117"/>
      <c r="L28" s="117"/>
      <c r="M28" s="117"/>
      <c r="N28" s="117"/>
    </row>
    <row r="29" spans="1:14">
      <c r="A29" s="116"/>
      <c r="B29" s="116"/>
      <c r="C29" s="116"/>
      <c r="D29" s="116"/>
      <c r="E29" s="116"/>
      <c r="F29" s="116"/>
      <c r="G29" s="116"/>
      <c r="H29" s="117"/>
      <c r="I29" s="117"/>
      <c r="J29" s="117"/>
      <c r="K29" s="117"/>
      <c r="L29" s="117"/>
      <c r="M29" s="117"/>
      <c r="N29" s="117"/>
    </row>
    <row r="30" spans="1:14">
      <c r="A30" s="116"/>
      <c r="B30" s="116"/>
      <c r="C30" s="116"/>
      <c r="D30" s="116"/>
      <c r="E30" s="116"/>
      <c r="F30" s="116"/>
      <c r="G30" s="116"/>
      <c r="H30" s="117"/>
      <c r="I30" s="117"/>
      <c r="J30" s="117"/>
      <c r="K30" s="117"/>
      <c r="L30" s="117"/>
      <c r="M30" s="117"/>
      <c r="N30" s="117"/>
    </row>
    <row r="31" spans="1:14">
      <c r="A31" s="116"/>
      <c r="B31" s="116"/>
      <c r="C31" s="116"/>
      <c r="D31" s="116"/>
      <c r="E31" s="116"/>
      <c r="F31" s="116"/>
      <c r="G31" s="116"/>
      <c r="H31" s="117"/>
      <c r="I31" s="117"/>
      <c r="J31" s="117"/>
      <c r="K31" s="117"/>
      <c r="L31" s="117"/>
      <c r="M31" s="117"/>
      <c r="N31" s="117"/>
    </row>
    <row r="32" spans="1:14">
      <c r="A32" s="116"/>
      <c r="B32" s="116"/>
      <c r="C32" s="116"/>
      <c r="D32" s="116"/>
      <c r="E32" s="116"/>
      <c r="F32" s="116"/>
      <c r="G32" s="116"/>
      <c r="H32" s="117"/>
      <c r="I32" s="117"/>
      <c r="J32" s="117"/>
      <c r="K32" s="117"/>
      <c r="L32" s="117"/>
      <c r="M32" s="117"/>
      <c r="N32" s="117"/>
    </row>
    <row r="33" spans="1:14">
      <c r="A33" s="116"/>
      <c r="B33" s="116"/>
      <c r="C33" s="116"/>
      <c r="D33" s="116"/>
      <c r="E33" s="116"/>
      <c r="F33" s="116"/>
      <c r="G33" s="116"/>
      <c r="H33" s="117"/>
      <c r="I33" s="117"/>
      <c r="J33" s="117"/>
      <c r="K33" s="117"/>
      <c r="L33" s="117"/>
      <c r="M33" s="117"/>
      <c r="N33" s="117"/>
    </row>
    <row r="34" spans="1:14">
      <c r="A34" s="116"/>
      <c r="B34" s="116"/>
      <c r="C34" s="116"/>
      <c r="D34" s="116"/>
      <c r="E34" s="116"/>
      <c r="F34" s="116"/>
      <c r="G34" s="116"/>
      <c r="H34" s="117"/>
      <c r="I34" s="117"/>
      <c r="J34" s="117"/>
      <c r="K34" s="117"/>
      <c r="L34" s="117"/>
      <c r="M34" s="117"/>
      <c r="N34" s="117"/>
    </row>
    <row r="35" spans="1:14">
      <c r="A35" s="116"/>
      <c r="B35" s="116"/>
      <c r="C35" s="116"/>
      <c r="D35" s="116"/>
      <c r="E35" s="116"/>
      <c r="F35" s="116"/>
      <c r="G35" s="116"/>
      <c r="H35" s="117"/>
      <c r="I35" s="117"/>
      <c r="J35" s="117"/>
      <c r="K35" s="117"/>
      <c r="L35" s="117"/>
      <c r="M35" s="117"/>
      <c r="N35" s="117"/>
    </row>
    <row r="36" spans="1:14">
      <c r="A36" s="116"/>
      <c r="B36" s="116"/>
      <c r="C36" s="116"/>
      <c r="D36" s="116"/>
      <c r="E36" s="116"/>
      <c r="F36" s="116"/>
      <c r="G36" s="116"/>
      <c r="H36" s="117"/>
      <c r="I36" s="117"/>
      <c r="J36" s="117"/>
      <c r="K36" s="117"/>
      <c r="L36" s="117"/>
      <c r="M36" s="117"/>
      <c r="N36" s="117"/>
    </row>
    <row r="37" spans="1:14">
      <c r="A37" s="116"/>
      <c r="B37" s="116"/>
      <c r="C37" s="116"/>
      <c r="D37" s="116"/>
      <c r="E37" s="116"/>
      <c r="F37" s="116"/>
      <c r="G37" s="116"/>
      <c r="H37" s="117"/>
      <c r="I37" s="117"/>
      <c r="J37" s="117"/>
      <c r="K37" s="117"/>
      <c r="L37" s="117"/>
      <c r="M37" s="117"/>
      <c r="N37" s="117"/>
    </row>
    <row r="38" spans="1:14">
      <c r="A38" s="116"/>
      <c r="B38" s="116"/>
      <c r="C38" s="116"/>
      <c r="D38" s="116"/>
      <c r="E38" s="116"/>
      <c r="F38" s="116"/>
      <c r="G38" s="116"/>
      <c r="H38" s="117"/>
      <c r="I38" s="117"/>
      <c r="J38" s="117"/>
      <c r="K38" s="117"/>
      <c r="L38" s="117"/>
      <c r="M38" s="117"/>
      <c r="N38" s="117"/>
    </row>
    <row r="39" spans="1:14">
      <c r="A39" s="116"/>
      <c r="B39" s="116"/>
      <c r="C39" s="116"/>
      <c r="D39" s="116"/>
      <c r="E39" s="116"/>
      <c r="F39" s="116"/>
      <c r="G39" s="116"/>
      <c r="H39" s="117"/>
      <c r="I39" s="117"/>
      <c r="J39" s="117"/>
      <c r="K39" s="117"/>
      <c r="L39" s="117"/>
      <c r="M39" s="117"/>
      <c r="N39" s="117"/>
    </row>
    <row r="40" spans="1:14">
      <c r="A40" s="116"/>
      <c r="B40" s="116"/>
      <c r="C40" s="116"/>
      <c r="D40" s="116"/>
      <c r="E40" s="116"/>
      <c r="F40" s="116"/>
      <c r="G40" s="116"/>
      <c r="H40" s="117"/>
      <c r="I40" s="117"/>
      <c r="J40" s="117"/>
      <c r="K40" s="117"/>
      <c r="L40" s="117"/>
      <c r="M40" s="117"/>
      <c r="N40" s="117"/>
    </row>
    <row r="41" spans="1:14">
      <c r="A41" s="116"/>
      <c r="B41" s="116"/>
      <c r="C41" s="116"/>
      <c r="D41" s="116"/>
      <c r="E41" s="116"/>
      <c r="F41" s="116"/>
      <c r="G41" s="116"/>
      <c r="H41" s="117"/>
      <c r="I41" s="117"/>
      <c r="J41" s="117"/>
      <c r="K41" s="117"/>
      <c r="L41" s="117"/>
      <c r="M41" s="117"/>
      <c r="N41" s="117"/>
    </row>
    <row r="42" spans="1:14">
      <c r="A42" s="116"/>
      <c r="B42" s="116"/>
      <c r="C42" s="116"/>
      <c r="D42" s="116"/>
      <c r="E42" s="116"/>
      <c r="F42" s="116"/>
      <c r="G42" s="116"/>
      <c r="H42" s="117"/>
      <c r="I42" s="117"/>
      <c r="J42" s="117"/>
      <c r="K42" s="117"/>
      <c r="L42" s="117"/>
      <c r="M42" s="117"/>
      <c r="N42" s="117"/>
    </row>
    <row r="43" spans="1:14">
      <c r="A43" s="116"/>
      <c r="B43" s="116"/>
      <c r="C43" s="116"/>
      <c r="D43" s="116"/>
      <c r="E43" s="116"/>
      <c r="F43" s="116"/>
      <c r="G43" s="116"/>
      <c r="H43" s="117"/>
      <c r="I43" s="117"/>
      <c r="J43" s="117"/>
      <c r="K43" s="117"/>
      <c r="L43" s="117"/>
      <c r="M43" s="117"/>
      <c r="N43" s="117"/>
    </row>
  </sheetData>
  <mergeCells count="7">
    <mergeCell ref="A5:G5"/>
    <mergeCell ref="H5:N5"/>
    <mergeCell ref="A6:G43"/>
    <mergeCell ref="H6:N43"/>
    <mergeCell ref="A1:N1"/>
    <mergeCell ref="A2:N3"/>
    <mergeCell ref="A4:N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9256dcf-74b5-4e0f-b2ab-e17546be8a80">
      <Terms xmlns="http://schemas.microsoft.com/office/infopath/2007/PartnerControls"/>
    </lcf76f155ced4ddcb4097134ff3c332f>
    <TaxCatchAll xmlns="3940b711-dc1d-4235-b0a5-48d487f0d3b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EC5AEA005F3944B5281CE0F7F3B6DF" ma:contentTypeVersion="16" ma:contentTypeDescription="Create a new document." ma:contentTypeScope="" ma:versionID="8476d45adca52faade56f8b9256ce3bd">
  <xsd:schema xmlns:xsd="http://www.w3.org/2001/XMLSchema" xmlns:xs="http://www.w3.org/2001/XMLSchema" xmlns:p="http://schemas.microsoft.com/office/2006/metadata/properties" xmlns:ns2="49256dcf-74b5-4e0f-b2ab-e17546be8a80" xmlns:ns3="3940b711-dc1d-4235-b0a5-48d487f0d3b9" targetNamespace="http://schemas.microsoft.com/office/2006/metadata/properties" ma:root="true" ma:fieldsID="74104236010912e7b4a328208123c8b0" ns2:_="" ns3:_="">
    <xsd:import namespace="49256dcf-74b5-4e0f-b2ab-e17546be8a80"/>
    <xsd:import namespace="3940b711-dc1d-4235-b0a5-48d487f0d3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256dcf-74b5-4e0f-b2ab-e17546be8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40b711-dc1d-4235-b0a5-48d487f0d3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17c2faf-511a-483c-a677-1ab92e51de83}" ma:internalName="TaxCatchAll" ma:showField="CatchAllData" ma:web="3940b711-dc1d-4235-b0a5-48d487f0d3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6690C5-ACF7-4F87-B11A-46A3EF59E7D7}"/>
</file>

<file path=customXml/itemProps2.xml><?xml version="1.0" encoding="utf-8"?>
<ds:datastoreItem xmlns:ds="http://schemas.openxmlformats.org/officeDocument/2006/customXml" ds:itemID="{FDDA2E39-8345-464A-AD21-5EAD318E5293}"/>
</file>

<file path=customXml/itemProps3.xml><?xml version="1.0" encoding="utf-8"?>
<ds:datastoreItem xmlns:ds="http://schemas.openxmlformats.org/officeDocument/2006/customXml" ds:itemID="{451FD8C4-A23F-4F7A-BB46-D2EAE8D4C8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LINDOW Oscar</dc:creator>
  <cp:keywords/>
  <dc:description/>
  <cp:lastModifiedBy>Federica ESU</cp:lastModifiedBy>
  <cp:revision/>
  <dcterms:created xsi:type="dcterms:W3CDTF">2020-12-07T09:42:51Z</dcterms:created>
  <dcterms:modified xsi:type="dcterms:W3CDTF">2022-12-19T18:17:08Z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0x01010007EC5AEA005F3944B5281CE0F7F3B6DF</vt:lpwstr>
  </property>
  <property fmtid="{D5CDD505-2E9C-101B-9397-08002B2CF9AE}" pid="3" name="MediaServiceImageTags">
    <vt:lpwstr/>
  </property>
</Properties>
</file>